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luto\staff\mgordon\Desktop\Rankin 98\Finance\FY23\"/>
    </mc:Choice>
  </mc:AlternateContent>
  <xr:revisionPtr revIDLastSave="0" documentId="13_ncr:1_{571631F9-036A-43AE-A9B5-16181E050E71}" xr6:coauthVersionLast="47" xr6:coauthVersionMax="47" xr10:uidLastSave="{00000000-0000-0000-0000-000000000000}"/>
  <bookViews>
    <workbookView xWindow="-113" yWindow="-113" windowWidth="24267" windowHeight="13311" firstSheet="3" activeTab="3" xr2:uid="{51554E99-4FF7-4976-83CF-772368A82C84}"/>
  </bookViews>
  <sheets>
    <sheet name="ORIGINAL 4%2admins 5%others" sheetId="1" state="hidden" r:id="rId1"/>
    <sheet name="FY23APRpre-amnd 4%2admns5%other" sheetId="2" state="hidden" r:id="rId2"/>
    <sheet name="FY23APRpre-amnd 3%all salaries" sheetId="3" state="hidden" r:id="rId3"/>
    <sheet name="06-01-2023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8" i="6" l="1"/>
  <c r="F21" i="6" s="1"/>
  <c r="D343" i="6"/>
  <c r="F20" i="6" s="1"/>
  <c r="D339" i="6"/>
  <c r="F19" i="6" s="1"/>
  <c r="D336" i="6"/>
  <c r="F18" i="6" s="1"/>
  <c r="D307" i="6"/>
  <c r="F17" i="6" s="1"/>
  <c r="D293" i="6"/>
  <c r="F16" i="6" s="1"/>
  <c r="D285" i="6"/>
  <c r="F15" i="6" s="1"/>
  <c r="D279" i="6"/>
  <c r="D266" i="6"/>
  <c r="F13" i="6" s="1"/>
  <c r="D86" i="6"/>
  <c r="F10" i="6" s="1"/>
  <c r="D82" i="6"/>
  <c r="D78" i="6"/>
  <c r="F8" i="6" s="1"/>
  <c r="D73" i="6"/>
  <c r="F7" i="6" s="1"/>
  <c r="D65" i="6"/>
  <c r="F6" i="6" s="1"/>
  <c r="D58" i="6"/>
  <c r="F5" i="6" s="1"/>
  <c r="D50" i="6"/>
  <c r="F4" i="6" s="1"/>
  <c r="D46" i="6"/>
  <c r="F3" i="6" s="1"/>
  <c r="D37" i="6"/>
  <c r="F2" i="6" s="1"/>
  <c r="F14" i="6"/>
  <c r="F9" i="6"/>
  <c r="G20" i="6" l="1"/>
  <c r="G33" i="6" s="1"/>
  <c r="G14" i="6"/>
  <c r="G27" i="6" s="1"/>
  <c r="D349" i="6"/>
  <c r="G16" i="6"/>
  <c r="G29" i="6" s="1"/>
  <c r="G18" i="6"/>
  <c r="G31" i="6" s="1"/>
  <c r="F22" i="6"/>
  <c r="G15" i="6"/>
  <c r="G28" i="6" s="1"/>
  <c r="G17" i="6"/>
  <c r="G30" i="6" s="1"/>
  <c r="G19" i="6"/>
  <c r="G32" i="6" s="1"/>
  <c r="G21" i="6"/>
  <c r="G34" i="6" s="1"/>
  <c r="F11" i="6"/>
  <c r="G13" i="6"/>
  <c r="D87" i="6"/>
  <c r="G277" i="2"/>
  <c r="G48" i="2"/>
  <c r="G44" i="2"/>
  <c r="R3" i="2"/>
  <c r="S14" i="2"/>
  <c r="R21" i="2"/>
  <c r="R20" i="2"/>
  <c r="R19" i="2"/>
  <c r="R18" i="2"/>
  <c r="R17" i="2"/>
  <c r="R16" i="2"/>
  <c r="R15" i="2"/>
  <c r="R14" i="2"/>
  <c r="R13" i="2"/>
  <c r="R10" i="2"/>
  <c r="R9" i="2"/>
  <c r="R8" i="2"/>
  <c r="R7" i="2"/>
  <c r="R6" i="2"/>
  <c r="S17" i="2"/>
  <c r="R5" i="2"/>
  <c r="S16" i="2"/>
  <c r="R4" i="2"/>
  <c r="S15" i="2"/>
  <c r="R2" i="2"/>
  <c r="G36" i="2"/>
  <c r="R34" i="2"/>
  <c r="R33" i="2"/>
  <c r="R32" i="2"/>
  <c r="R31" i="2"/>
  <c r="R30" i="2"/>
  <c r="R29" i="2"/>
  <c r="R28" i="2"/>
  <c r="R27" i="2"/>
  <c r="R26" i="2"/>
  <c r="R35" i="2"/>
  <c r="E112" i="2"/>
  <c r="F112" i="2"/>
  <c r="E112" i="3"/>
  <c r="F112" i="3"/>
  <c r="S21" i="2"/>
  <c r="S34" i="2"/>
  <c r="S20" i="2"/>
  <c r="S33" i="2"/>
  <c r="S19" i="2"/>
  <c r="S18" i="2"/>
  <c r="R22" i="2"/>
  <c r="S28" i="2"/>
  <c r="S27" i="2"/>
  <c r="R11" i="2"/>
  <c r="S31" i="2"/>
  <c r="S32" i="2"/>
  <c r="S29" i="2"/>
  <c r="S30" i="2"/>
  <c r="S13" i="2"/>
  <c r="E166" i="3"/>
  <c r="F166" i="3"/>
  <c r="E156" i="3"/>
  <c r="F156" i="3"/>
  <c r="E155" i="3"/>
  <c r="F155" i="3"/>
  <c r="E321" i="2"/>
  <c r="F321" i="2"/>
  <c r="E318" i="2"/>
  <c r="F318" i="2"/>
  <c r="E300" i="3"/>
  <c r="F300" i="3"/>
  <c r="E302" i="3"/>
  <c r="F302" i="3"/>
  <c r="E303" i="3"/>
  <c r="F303" i="3"/>
  <c r="E304" i="3"/>
  <c r="F304" i="3"/>
  <c r="E305" i="3"/>
  <c r="F305" i="3"/>
  <c r="E306" i="3"/>
  <c r="F306" i="3"/>
  <c r="E307" i="3"/>
  <c r="F307" i="3"/>
  <c r="E308" i="3"/>
  <c r="F308" i="3"/>
  <c r="E309" i="3"/>
  <c r="F309" i="3"/>
  <c r="E310" i="3"/>
  <c r="F310" i="3"/>
  <c r="E311" i="3"/>
  <c r="F311" i="3"/>
  <c r="E312" i="3"/>
  <c r="F312" i="3"/>
  <c r="E313" i="3"/>
  <c r="F313" i="3"/>
  <c r="E314" i="3"/>
  <c r="F314" i="3"/>
  <c r="E315" i="3"/>
  <c r="F315" i="3"/>
  <c r="E316" i="3"/>
  <c r="F316" i="3"/>
  <c r="E317" i="3"/>
  <c r="F317" i="3"/>
  <c r="E318" i="3"/>
  <c r="F318" i="3"/>
  <c r="E319" i="3"/>
  <c r="F319" i="3"/>
  <c r="E320" i="3"/>
  <c r="F320" i="3"/>
  <c r="E321" i="3"/>
  <c r="F321" i="3"/>
  <c r="E322" i="3"/>
  <c r="F322" i="3"/>
  <c r="E323" i="3"/>
  <c r="F323" i="3"/>
  <c r="E324" i="3"/>
  <c r="F324" i="3"/>
  <c r="E299" i="3"/>
  <c r="F299" i="3"/>
  <c r="E287" i="3"/>
  <c r="F287" i="3"/>
  <c r="E288" i="3"/>
  <c r="F288" i="3"/>
  <c r="E289" i="3"/>
  <c r="F289" i="3"/>
  <c r="E290" i="3"/>
  <c r="F290" i="3"/>
  <c r="E291" i="3"/>
  <c r="F291" i="3"/>
  <c r="E292" i="3"/>
  <c r="F292" i="3"/>
  <c r="E293" i="3"/>
  <c r="F293" i="3"/>
  <c r="E294" i="3"/>
  <c r="F294" i="3"/>
  <c r="E295" i="3"/>
  <c r="F295" i="3"/>
  <c r="E296" i="3"/>
  <c r="F296" i="3"/>
  <c r="E286" i="3"/>
  <c r="F286" i="3"/>
  <c r="E261" i="3"/>
  <c r="F261" i="3"/>
  <c r="E231" i="2"/>
  <c r="E109" i="2"/>
  <c r="F109" i="2"/>
  <c r="E110" i="2"/>
  <c r="F110" i="2"/>
  <c r="E246" i="3"/>
  <c r="F246" i="3"/>
  <c r="E234" i="3"/>
  <c r="F234" i="3"/>
  <c r="E230" i="3"/>
  <c r="F230" i="3"/>
  <c r="E229" i="3"/>
  <c r="F229" i="3"/>
  <c r="E228" i="3"/>
  <c r="F228" i="3"/>
  <c r="E227" i="3"/>
  <c r="F227" i="3"/>
  <c r="E224" i="3"/>
  <c r="F224" i="3"/>
  <c r="E215" i="3"/>
  <c r="F215" i="3"/>
  <c r="E214" i="3"/>
  <c r="F214" i="3"/>
  <c r="E213" i="3"/>
  <c r="F213" i="3"/>
  <c r="E211" i="3"/>
  <c r="F211" i="3"/>
  <c r="E202" i="3"/>
  <c r="F202" i="3"/>
  <c r="E201" i="3"/>
  <c r="F201" i="3"/>
  <c r="E200" i="3"/>
  <c r="F200" i="3"/>
  <c r="E193" i="3"/>
  <c r="F193" i="3"/>
  <c r="E192" i="3"/>
  <c r="F192" i="3"/>
  <c r="F191" i="3"/>
  <c r="E191" i="3"/>
  <c r="E188" i="3"/>
  <c r="F188" i="3"/>
  <c r="E187" i="3"/>
  <c r="F187" i="3"/>
  <c r="E186" i="3"/>
  <c r="F186" i="3"/>
  <c r="E179" i="3"/>
  <c r="F179" i="3"/>
  <c r="E178" i="3"/>
  <c r="F178" i="3"/>
  <c r="E177" i="3"/>
  <c r="F177" i="3"/>
  <c r="F173" i="3"/>
  <c r="E168" i="3"/>
  <c r="F168" i="3"/>
  <c r="E167" i="3"/>
  <c r="F167" i="3"/>
  <c r="E163" i="3"/>
  <c r="F163" i="3"/>
  <c r="E162" i="3"/>
  <c r="F162" i="3"/>
  <c r="E161" i="3"/>
  <c r="F161" i="3"/>
  <c r="E153" i="3"/>
  <c r="F153" i="3"/>
  <c r="F152" i="3"/>
  <c r="E152" i="3"/>
  <c r="E151" i="3"/>
  <c r="F151" i="3"/>
  <c r="E150" i="3"/>
  <c r="F150" i="3"/>
  <c r="E149" i="3"/>
  <c r="F149" i="3"/>
  <c r="E148" i="3"/>
  <c r="F148" i="3"/>
  <c r="E147" i="3"/>
  <c r="F147" i="3"/>
  <c r="E146" i="3"/>
  <c r="F146" i="3"/>
  <c r="E145" i="3"/>
  <c r="F145" i="3"/>
  <c r="E144" i="3"/>
  <c r="F144" i="3"/>
  <c r="E143" i="3"/>
  <c r="F143" i="3"/>
  <c r="E142" i="3"/>
  <c r="F142" i="3"/>
  <c r="E141" i="3"/>
  <c r="F141" i="3"/>
  <c r="E140" i="3"/>
  <c r="F140" i="3"/>
  <c r="E139" i="3"/>
  <c r="F139" i="3"/>
  <c r="E138" i="3"/>
  <c r="F138" i="3"/>
  <c r="E131" i="3"/>
  <c r="F131" i="3"/>
  <c r="F130" i="3"/>
  <c r="E130" i="3"/>
  <c r="E129" i="3"/>
  <c r="F129" i="3"/>
  <c r="E128" i="3"/>
  <c r="F128" i="3"/>
  <c r="E127" i="3"/>
  <c r="F127" i="3"/>
  <c r="E126" i="3"/>
  <c r="F126" i="3"/>
  <c r="E125" i="3"/>
  <c r="F125" i="3"/>
  <c r="E118" i="3"/>
  <c r="F118" i="3"/>
  <c r="E117" i="3"/>
  <c r="F117" i="3"/>
  <c r="E116" i="3"/>
  <c r="F116" i="3"/>
  <c r="E115" i="3"/>
  <c r="F115" i="3"/>
  <c r="E114" i="3"/>
  <c r="F114" i="3"/>
  <c r="E94" i="3"/>
  <c r="F94" i="3"/>
  <c r="E90" i="3"/>
  <c r="F90" i="3"/>
  <c r="E91" i="3"/>
  <c r="E92" i="3"/>
  <c r="F92" i="3"/>
  <c r="E89" i="3"/>
  <c r="F89" i="3"/>
  <c r="E86" i="3"/>
  <c r="F86" i="3"/>
  <c r="E336" i="3"/>
  <c r="F336" i="3"/>
  <c r="E335" i="3"/>
  <c r="F335" i="3"/>
  <c r="E334" i="3"/>
  <c r="F334" i="3"/>
  <c r="F332" i="3"/>
  <c r="N20" i="3"/>
  <c r="E332" i="3"/>
  <c r="F328" i="3"/>
  <c r="N19" i="3"/>
  <c r="E328" i="3"/>
  <c r="K19" i="3"/>
  <c r="E283" i="3"/>
  <c r="F283" i="3"/>
  <c r="E282" i="3"/>
  <c r="F282" i="3"/>
  <c r="E281" i="3"/>
  <c r="F281" i="3"/>
  <c r="E280" i="3"/>
  <c r="F277" i="3"/>
  <c r="N15" i="3"/>
  <c r="E277" i="3"/>
  <c r="E269" i="3"/>
  <c r="F269" i="3"/>
  <c r="E268" i="3"/>
  <c r="F268" i="3"/>
  <c r="E267" i="3"/>
  <c r="F267" i="3"/>
  <c r="E266" i="3"/>
  <c r="F266" i="3"/>
  <c r="E265" i="3"/>
  <c r="F265" i="3"/>
  <c r="E263" i="3"/>
  <c r="F263" i="3"/>
  <c r="E258" i="3"/>
  <c r="F258" i="3"/>
  <c r="E256" i="3"/>
  <c r="F256" i="3"/>
  <c r="E255" i="3"/>
  <c r="F255" i="3"/>
  <c r="E251" i="3"/>
  <c r="F251" i="3"/>
  <c r="E250" i="3"/>
  <c r="F250" i="3"/>
  <c r="E249" i="3"/>
  <c r="F249" i="3"/>
  <c r="E248" i="3"/>
  <c r="F248" i="3"/>
  <c r="E245" i="3"/>
  <c r="F245" i="3"/>
  <c r="E244" i="3"/>
  <c r="F244" i="3"/>
  <c r="E241" i="3"/>
  <c r="F241" i="3"/>
  <c r="E239" i="3"/>
  <c r="F239" i="3"/>
  <c r="E236" i="3"/>
  <c r="F236" i="3"/>
  <c r="E233" i="3"/>
  <c r="F233" i="3"/>
  <c r="E231" i="3"/>
  <c r="E226" i="3"/>
  <c r="F226" i="3"/>
  <c r="E223" i="3"/>
  <c r="F223" i="3"/>
  <c r="E222" i="3"/>
  <c r="F222" i="3"/>
  <c r="E221" i="3"/>
  <c r="F221" i="3"/>
  <c r="E220" i="3"/>
  <c r="F220" i="3"/>
  <c r="E219" i="3"/>
  <c r="F219" i="3"/>
  <c r="E218" i="3"/>
  <c r="F218" i="3"/>
  <c r="E217" i="3"/>
  <c r="F217" i="3"/>
  <c r="E212" i="3"/>
  <c r="F212" i="3"/>
  <c r="E210" i="3"/>
  <c r="F210" i="3"/>
  <c r="E209" i="3"/>
  <c r="F209" i="3"/>
  <c r="E208" i="3"/>
  <c r="F208" i="3"/>
  <c r="E207" i="3"/>
  <c r="F207" i="3"/>
  <c r="E206" i="3"/>
  <c r="F206" i="3"/>
  <c r="E204" i="3"/>
  <c r="F204" i="3"/>
  <c r="E203" i="3"/>
  <c r="F203" i="3"/>
  <c r="E194" i="3"/>
  <c r="F194" i="3"/>
  <c r="E190" i="3"/>
  <c r="F190" i="3"/>
  <c r="E189" i="3"/>
  <c r="F189" i="3"/>
  <c r="E176" i="3"/>
  <c r="F176" i="3"/>
  <c r="E175" i="3"/>
  <c r="F175" i="3"/>
  <c r="E172" i="3"/>
  <c r="F172" i="3"/>
  <c r="E170" i="3"/>
  <c r="F170" i="3"/>
  <c r="F164" i="3"/>
  <c r="E160" i="3"/>
  <c r="F160" i="3"/>
  <c r="E159" i="3"/>
  <c r="F159" i="3"/>
  <c r="E158" i="3"/>
  <c r="F158" i="3"/>
  <c r="E157" i="3"/>
  <c r="F157" i="3"/>
  <c r="E154" i="3"/>
  <c r="F154" i="3"/>
  <c r="E124" i="3"/>
  <c r="F124" i="3"/>
  <c r="E123" i="3"/>
  <c r="F123" i="3"/>
  <c r="E121" i="3"/>
  <c r="F121" i="3"/>
  <c r="E120" i="3"/>
  <c r="F120" i="3"/>
  <c r="E113" i="3"/>
  <c r="F113" i="3"/>
  <c r="E111" i="3"/>
  <c r="F111" i="3"/>
  <c r="E110" i="3"/>
  <c r="F110" i="3"/>
  <c r="E109" i="3"/>
  <c r="F109" i="3"/>
  <c r="E104" i="3"/>
  <c r="F104" i="3"/>
  <c r="E103" i="3"/>
  <c r="F103" i="3"/>
  <c r="E102" i="3"/>
  <c r="F102" i="3"/>
  <c r="F101" i="3"/>
  <c r="E101" i="3"/>
  <c r="F100" i="3"/>
  <c r="E99" i="3"/>
  <c r="F99" i="3"/>
  <c r="E98" i="3"/>
  <c r="F98" i="3"/>
  <c r="E97" i="3"/>
  <c r="F97" i="3"/>
  <c r="F83" i="3"/>
  <c r="N10" i="3"/>
  <c r="E83" i="3"/>
  <c r="K10" i="3"/>
  <c r="F79" i="3"/>
  <c r="E79" i="3"/>
  <c r="F75" i="3"/>
  <c r="E75" i="3"/>
  <c r="E70" i="3"/>
  <c r="K7" i="3"/>
  <c r="F70" i="3"/>
  <c r="N7" i="3"/>
  <c r="E62" i="3"/>
  <c r="K6" i="3"/>
  <c r="F62" i="3"/>
  <c r="N6" i="3"/>
  <c r="F55" i="3"/>
  <c r="E55" i="3"/>
  <c r="K5" i="3"/>
  <c r="F48" i="3"/>
  <c r="E48" i="3"/>
  <c r="F44" i="3"/>
  <c r="N3" i="3"/>
  <c r="E44" i="3"/>
  <c r="K3" i="3"/>
  <c r="F36" i="3"/>
  <c r="N2" i="3"/>
  <c r="E36" i="3"/>
  <c r="K2" i="3"/>
  <c r="E258" i="2"/>
  <c r="F258" i="2"/>
  <c r="E230" i="2"/>
  <c r="F230" i="2"/>
  <c r="E229" i="2"/>
  <c r="F229" i="2"/>
  <c r="E210" i="2"/>
  <c r="F210" i="2"/>
  <c r="F164" i="2"/>
  <c r="E111" i="2"/>
  <c r="F111" i="2"/>
  <c r="E99" i="2"/>
  <c r="D337" i="3"/>
  <c r="D332" i="3"/>
  <c r="H20" i="3"/>
  <c r="D328" i="3"/>
  <c r="H19" i="3"/>
  <c r="D325" i="3"/>
  <c r="H18" i="3"/>
  <c r="D297" i="3"/>
  <c r="H17" i="3"/>
  <c r="D284" i="3"/>
  <c r="H16" i="3"/>
  <c r="D277" i="3"/>
  <c r="H15" i="3"/>
  <c r="D271" i="3"/>
  <c r="H14" i="3"/>
  <c r="D259" i="3"/>
  <c r="D83" i="3"/>
  <c r="D79" i="3"/>
  <c r="H9" i="3"/>
  <c r="D75" i="3"/>
  <c r="H8" i="3"/>
  <c r="D70" i="3"/>
  <c r="H7" i="3"/>
  <c r="D62" i="3"/>
  <c r="H6" i="3"/>
  <c r="D55" i="3"/>
  <c r="H5" i="3"/>
  <c r="D48" i="3"/>
  <c r="H4" i="3"/>
  <c r="D44" i="3"/>
  <c r="H3" i="3"/>
  <c r="D36" i="3"/>
  <c r="D337" i="2"/>
  <c r="D332" i="2"/>
  <c r="D328" i="2"/>
  <c r="I19" i="2"/>
  <c r="D325" i="2"/>
  <c r="I18" i="2"/>
  <c r="D297" i="2"/>
  <c r="I17" i="2"/>
  <c r="D284" i="2"/>
  <c r="I16" i="2"/>
  <c r="D277" i="2"/>
  <c r="I15" i="2"/>
  <c r="D271" i="2"/>
  <c r="D259" i="2"/>
  <c r="I13" i="2"/>
  <c r="D83" i="2"/>
  <c r="D79" i="2"/>
  <c r="D75" i="2"/>
  <c r="I8" i="2"/>
  <c r="D70" i="2"/>
  <c r="I7" i="2"/>
  <c r="D62" i="2"/>
  <c r="I6" i="2"/>
  <c r="D55" i="2"/>
  <c r="I5" i="2"/>
  <c r="D48" i="2"/>
  <c r="I4" i="2"/>
  <c r="D44" i="2"/>
  <c r="I3" i="2"/>
  <c r="D36" i="2"/>
  <c r="D36" i="1"/>
  <c r="D44" i="1"/>
  <c r="D48" i="1"/>
  <c r="D55" i="1"/>
  <c r="D62" i="1"/>
  <c r="D70" i="1"/>
  <c r="D75" i="1"/>
  <c r="D79" i="1"/>
  <c r="D83" i="1"/>
  <c r="D259" i="1"/>
  <c r="D338" i="1"/>
  <c r="D271" i="1"/>
  <c r="D277" i="1"/>
  <c r="D284" i="1"/>
  <c r="D297" i="1"/>
  <c r="D325" i="1"/>
  <c r="D328" i="1"/>
  <c r="D332" i="1"/>
  <c r="D337" i="1"/>
  <c r="N9" i="3"/>
  <c r="K9" i="3"/>
  <c r="L20" i="3"/>
  <c r="K8" i="3"/>
  <c r="N4" i="3"/>
  <c r="H21" i="3"/>
  <c r="K20" i="3"/>
  <c r="K15" i="3"/>
  <c r="H10" i="3"/>
  <c r="I21" i="3"/>
  <c r="I34" i="3"/>
  <c r="K34" i="3"/>
  <c r="N8" i="3"/>
  <c r="N5" i="3"/>
  <c r="K4" i="3"/>
  <c r="E336" i="2"/>
  <c r="F336" i="2"/>
  <c r="E335" i="2"/>
  <c r="F335" i="2"/>
  <c r="E334" i="2"/>
  <c r="F332" i="2"/>
  <c r="O20" i="2"/>
  <c r="E332" i="2"/>
  <c r="L20" i="2"/>
  <c r="F328" i="2"/>
  <c r="E328" i="2"/>
  <c r="L19" i="2"/>
  <c r="E324" i="2"/>
  <c r="F324" i="2"/>
  <c r="E323" i="2"/>
  <c r="F323" i="2"/>
  <c r="E322" i="2"/>
  <c r="F322" i="2"/>
  <c r="E320" i="2"/>
  <c r="F320" i="2"/>
  <c r="E319" i="2"/>
  <c r="F319" i="2"/>
  <c r="E317" i="2"/>
  <c r="F317" i="2"/>
  <c r="E316" i="2"/>
  <c r="F316" i="2"/>
  <c r="E315" i="2"/>
  <c r="F315" i="2"/>
  <c r="E314" i="2"/>
  <c r="F314" i="2"/>
  <c r="E313" i="2"/>
  <c r="F313" i="2"/>
  <c r="E312" i="2"/>
  <c r="F312" i="2"/>
  <c r="E311" i="2"/>
  <c r="F311" i="2"/>
  <c r="E310" i="2"/>
  <c r="F310" i="2"/>
  <c r="E309" i="2"/>
  <c r="F309" i="2"/>
  <c r="E308" i="2"/>
  <c r="F308" i="2"/>
  <c r="E307" i="2"/>
  <c r="F307" i="2"/>
  <c r="E306" i="2"/>
  <c r="F306" i="2"/>
  <c r="E305" i="2"/>
  <c r="F305" i="2"/>
  <c r="E304" i="2"/>
  <c r="F304" i="2"/>
  <c r="E303" i="2"/>
  <c r="F303" i="2"/>
  <c r="E302" i="2"/>
  <c r="E300" i="2"/>
  <c r="F300" i="2"/>
  <c r="E299" i="2"/>
  <c r="F299" i="2"/>
  <c r="E296" i="2"/>
  <c r="F296" i="2"/>
  <c r="E295" i="2"/>
  <c r="F295" i="2"/>
  <c r="E294" i="2"/>
  <c r="F294" i="2"/>
  <c r="E293" i="2"/>
  <c r="F293" i="2"/>
  <c r="E292" i="2"/>
  <c r="F292" i="2"/>
  <c r="E291" i="2"/>
  <c r="F291" i="2"/>
  <c r="E290" i="2"/>
  <c r="F290" i="2"/>
  <c r="E289" i="2"/>
  <c r="F289" i="2"/>
  <c r="E288" i="2"/>
  <c r="F288" i="2"/>
  <c r="E287" i="2"/>
  <c r="F287" i="2"/>
  <c r="E286" i="2"/>
  <c r="F286" i="2"/>
  <c r="E283" i="2"/>
  <c r="F283" i="2"/>
  <c r="E282" i="2"/>
  <c r="F282" i="2"/>
  <c r="E281" i="2"/>
  <c r="E280" i="2"/>
  <c r="F280" i="2"/>
  <c r="F277" i="2"/>
  <c r="O15" i="2"/>
  <c r="E277" i="2"/>
  <c r="E269" i="2"/>
  <c r="F269" i="2"/>
  <c r="E268" i="2"/>
  <c r="F268" i="2"/>
  <c r="E267" i="2"/>
  <c r="F267" i="2"/>
  <c r="E266" i="2"/>
  <c r="F266" i="2"/>
  <c r="E265" i="2"/>
  <c r="F265" i="2"/>
  <c r="E263" i="2"/>
  <c r="F263" i="2"/>
  <c r="E261" i="2"/>
  <c r="F261" i="2"/>
  <c r="E256" i="2"/>
  <c r="F256" i="2"/>
  <c r="E255" i="2"/>
  <c r="F255" i="2"/>
  <c r="E251" i="2"/>
  <c r="F251" i="2"/>
  <c r="E250" i="2"/>
  <c r="F250" i="2"/>
  <c r="E249" i="2"/>
  <c r="F249" i="2"/>
  <c r="E248" i="2"/>
  <c r="F248" i="2"/>
  <c r="E246" i="2"/>
  <c r="F246" i="2"/>
  <c r="E245" i="2"/>
  <c r="F245" i="2"/>
  <c r="E244" i="2"/>
  <c r="F244" i="2"/>
  <c r="E242" i="2"/>
  <c r="F242" i="2"/>
  <c r="E241" i="2"/>
  <c r="F241" i="2"/>
  <c r="E239" i="2"/>
  <c r="F239" i="2"/>
  <c r="E236" i="2"/>
  <c r="F236" i="2"/>
  <c r="E234" i="2"/>
  <c r="F234" i="2"/>
  <c r="E233" i="2"/>
  <c r="F233" i="2"/>
  <c r="E228" i="2"/>
  <c r="F228" i="2"/>
  <c r="E227" i="2"/>
  <c r="F227" i="2"/>
  <c r="E226" i="2"/>
  <c r="F226" i="2"/>
  <c r="E224" i="2"/>
  <c r="F224" i="2"/>
  <c r="E223" i="2"/>
  <c r="F223" i="2"/>
  <c r="E222" i="2"/>
  <c r="F222" i="2"/>
  <c r="E221" i="2"/>
  <c r="F221" i="2"/>
  <c r="E220" i="2"/>
  <c r="F220" i="2"/>
  <c r="E219" i="2"/>
  <c r="F219" i="2"/>
  <c r="E218" i="2"/>
  <c r="F218" i="2"/>
  <c r="E217" i="2"/>
  <c r="F217" i="2"/>
  <c r="E215" i="2"/>
  <c r="F215" i="2"/>
  <c r="E214" i="2"/>
  <c r="F214" i="2"/>
  <c r="E213" i="2"/>
  <c r="F213" i="2"/>
  <c r="E212" i="2"/>
  <c r="F212" i="2"/>
  <c r="E211" i="2"/>
  <c r="F211" i="2"/>
  <c r="E209" i="2"/>
  <c r="F209" i="2"/>
  <c r="E208" i="2"/>
  <c r="F208" i="2"/>
  <c r="E207" i="2"/>
  <c r="F207" i="2"/>
  <c r="E206" i="2"/>
  <c r="F206" i="2"/>
  <c r="E204" i="2"/>
  <c r="F204" i="2"/>
  <c r="E203" i="2"/>
  <c r="F203" i="2"/>
  <c r="E202" i="2"/>
  <c r="F202" i="2"/>
  <c r="E201" i="2"/>
  <c r="F201" i="2"/>
  <c r="E200" i="2"/>
  <c r="F200" i="2"/>
  <c r="E194" i="2"/>
  <c r="F194" i="2"/>
  <c r="E193" i="2"/>
  <c r="F193" i="2"/>
  <c r="E192" i="2"/>
  <c r="F192" i="2"/>
  <c r="E191" i="2"/>
  <c r="F191" i="2"/>
  <c r="E190" i="2"/>
  <c r="F190" i="2"/>
  <c r="E189" i="2"/>
  <c r="F189" i="2"/>
  <c r="E188" i="2"/>
  <c r="F188" i="2"/>
  <c r="E187" i="2"/>
  <c r="F187" i="2"/>
  <c r="E186" i="2"/>
  <c r="F186" i="2"/>
  <c r="E179" i="2"/>
  <c r="F179" i="2"/>
  <c r="E178" i="2"/>
  <c r="F178" i="2"/>
  <c r="E177" i="2"/>
  <c r="F177" i="2"/>
  <c r="E176" i="2"/>
  <c r="F176" i="2"/>
  <c r="E175" i="2"/>
  <c r="F175" i="2"/>
  <c r="F173" i="2"/>
  <c r="E172" i="2"/>
  <c r="F172" i="2"/>
  <c r="E170" i="2"/>
  <c r="F170" i="2"/>
  <c r="E168" i="2"/>
  <c r="F168" i="2"/>
  <c r="E167" i="2"/>
  <c r="F167" i="2"/>
  <c r="E166" i="2"/>
  <c r="F166" i="2"/>
  <c r="E163" i="2"/>
  <c r="F163" i="2"/>
  <c r="E162" i="2"/>
  <c r="F162" i="2"/>
  <c r="E161" i="2"/>
  <c r="F161" i="2"/>
  <c r="E160" i="2"/>
  <c r="F160" i="2"/>
  <c r="E159" i="2"/>
  <c r="F159" i="2"/>
  <c r="E158" i="2"/>
  <c r="F158" i="2"/>
  <c r="E157" i="2"/>
  <c r="F157" i="2"/>
  <c r="E156" i="2"/>
  <c r="F156" i="2"/>
  <c r="E155" i="2"/>
  <c r="F155" i="2"/>
  <c r="E154" i="2"/>
  <c r="F154" i="2"/>
  <c r="E153" i="2"/>
  <c r="F153" i="2"/>
  <c r="E152" i="2"/>
  <c r="F152" i="2"/>
  <c r="E151" i="2"/>
  <c r="F151" i="2"/>
  <c r="E150" i="2"/>
  <c r="F150" i="2"/>
  <c r="E149" i="2"/>
  <c r="F149" i="2"/>
  <c r="E148" i="2"/>
  <c r="F148" i="2"/>
  <c r="E147" i="2"/>
  <c r="F147" i="2"/>
  <c r="E146" i="2"/>
  <c r="F146" i="2"/>
  <c r="E145" i="2"/>
  <c r="F145" i="2"/>
  <c r="E144" i="2"/>
  <c r="F144" i="2"/>
  <c r="E143" i="2"/>
  <c r="F143" i="2"/>
  <c r="E142" i="2"/>
  <c r="F142" i="2"/>
  <c r="E141" i="2"/>
  <c r="F141" i="2"/>
  <c r="E140" i="2"/>
  <c r="F140" i="2"/>
  <c r="E139" i="2"/>
  <c r="F139" i="2"/>
  <c r="E138" i="2"/>
  <c r="F138" i="2"/>
  <c r="E131" i="2"/>
  <c r="F131" i="2"/>
  <c r="E130" i="2"/>
  <c r="F130" i="2"/>
  <c r="E129" i="2"/>
  <c r="F129" i="2"/>
  <c r="E128" i="2"/>
  <c r="F128" i="2"/>
  <c r="E127" i="2"/>
  <c r="F127" i="2"/>
  <c r="E126" i="2"/>
  <c r="F126" i="2"/>
  <c r="E125" i="2"/>
  <c r="F125" i="2"/>
  <c r="E124" i="2"/>
  <c r="F124" i="2"/>
  <c r="E123" i="2"/>
  <c r="F123" i="2"/>
  <c r="E121" i="2"/>
  <c r="F121" i="2"/>
  <c r="E120" i="2"/>
  <c r="F120" i="2"/>
  <c r="E118" i="2"/>
  <c r="F118" i="2"/>
  <c r="E117" i="2"/>
  <c r="F117" i="2"/>
  <c r="E116" i="2"/>
  <c r="F116" i="2"/>
  <c r="E115" i="2"/>
  <c r="F115" i="2"/>
  <c r="E114" i="2"/>
  <c r="F114" i="2"/>
  <c r="E113" i="2"/>
  <c r="F113" i="2"/>
  <c r="E104" i="2"/>
  <c r="F104" i="2"/>
  <c r="E103" i="2"/>
  <c r="F103" i="2"/>
  <c r="E102" i="2"/>
  <c r="F102" i="2"/>
  <c r="E101" i="2"/>
  <c r="F101" i="2"/>
  <c r="F100" i="2"/>
  <c r="F99" i="2"/>
  <c r="E98" i="2"/>
  <c r="F98" i="2"/>
  <c r="E97" i="2"/>
  <c r="F97" i="2"/>
  <c r="E94" i="2"/>
  <c r="F94" i="2"/>
  <c r="E92" i="2"/>
  <c r="F92" i="2"/>
  <c r="E91" i="2"/>
  <c r="F91" i="2"/>
  <c r="E90" i="2"/>
  <c r="F90" i="2"/>
  <c r="E89" i="2"/>
  <c r="F89" i="2"/>
  <c r="E86" i="2"/>
  <c r="F83" i="2"/>
  <c r="O10" i="2"/>
  <c r="E83" i="2"/>
  <c r="L10" i="2"/>
  <c r="F79" i="2"/>
  <c r="O9" i="2"/>
  <c r="P20" i="2"/>
  <c r="E79" i="2"/>
  <c r="L9" i="2"/>
  <c r="I9" i="2"/>
  <c r="F75" i="2"/>
  <c r="O8" i="2"/>
  <c r="E75" i="2"/>
  <c r="L8" i="2"/>
  <c r="M19" i="2"/>
  <c r="E70" i="2"/>
  <c r="L7" i="2"/>
  <c r="F70" i="2"/>
  <c r="F62" i="2"/>
  <c r="O6" i="2"/>
  <c r="E62" i="2"/>
  <c r="L6" i="2"/>
  <c r="F55" i="2"/>
  <c r="O5" i="2"/>
  <c r="E55" i="2"/>
  <c r="L5" i="2"/>
  <c r="F48" i="2"/>
  <c r="O4" i="2"/>
  <c r="E48" i="2"/>
  <c r="F44" i="2"/>
  <c r="O3" i="2"/>
  <c r="E44" i="2"/>
  <c r="L3" i="2"/>
  <c r="F36" i="2"/>
  <c r="O2" i="2"/>
  <c r="E36" i="2"/>
  <c r="L2" i="2"/>
  <c r="I21" i="2"/>
  <c r="I20" i="2"/>
  <c r="O19" i="2"/>
  <c r="L15" i="2"/>
  <c r="I10" i="2"/>
  <c r="S22" i="2"/>
  <c r="S26" i="2"/>
  <c r="S35" i="2"/>
  <c r="D84" i="1"/>
  <c r="E284" i="3"/>
  <c r="F280" i="3"/>
  <c r="F284" i="3"/>
  <c r="N16" i="3"/>
  <c r="O16" i="3"/>
  <c r="J16" i="2"/>
  <c r="J29" i="2"/>
  <c r="L29" i="2"/>
  <c r="J21" i="2"/>
  <c r="J34" i="2"/>
  <c r="L34" i="2"/>
  <c r="P19" i="2"/>
  <c r="J17" i="2"/>
  <c r="J30" i="2"/>
  <c r="L30" i="2"/>
  <c r="M20" i="2"/>
  <c r="E337" i="2"/>
  <c r="L21" i="2"/>
  <c r="D84" i="2"/>
  <c r="D338" i="2"/>
  <c r="P15" i="2"/>
  <c r="E325" i="2"/>
  <c r="L18" i="2"/>
  <c r="M18" i="2"/>
  <c r="O19" i="3"/>
  <c r="E271" i="3"/>
  <c r="K14" i="3"/>
  <c r="L14" i="3"/>
  <c r="D84" i="3"/>
  <c r="E84" i="3"/>
  <c r="E325" i="3"/>
  <c r="K18" i="3"/>
  <c r="L18" i="3"/>
  <c r="F297" i="3"/>
  <c r="N17" i="3"/>
  <c r="O17" i="3"/>
  <c r="E297" i="3"/>
  <c r="K17" i="3"/>
  <c r="L17" i="3"/>
  <c r="F271" i="3"/>
  <c r="N14" i="3"/>
  <c r="O14" i="3"/>
  <c r="E259" i="3"/>
  <c r="K13" i="3"/>
  <c r="L13" i="3"/>
  <c r="F91" i="3"/>
  <c r="F259" i="3"/>
  <c r="F84" i="3"/>
  <c r="F337" i="3"/>
  <c r="N21" i="3"/>
  <c r="O21" i="3"/>
  <c r="F325" i="3"/>
  <c r="N18" i="3"/>
  <c r="O18" i="3"/>
  <c r="E337" i="3"/>
  <c r="K21" i="3"/>
  <c r="L21" i="3"/>
  <c r="L34" i="3"/>
  <c r="N34" i="3"/>
  <c r="O20" i="3"/>
  <c r="L15" i="3"/>
  <c r="O15" i="3"/>
  <c r="N11" i="3"/>
  <c r="L19" i="3"/>
  <c r="E84" i="2"/>
  <c r="H13" i="3"/>
  <c r="H22" i="3"/>
  <c r="F302" i="2"/>
  <c r="F325" i="2"/>
  <c r="O18" i="2"/>
  <c r="F334" i="2"/>
  <c r="F337" i="2"/>
  <c r="O21" i="2"/>
  <c r="P21" i="2"/>
  <c r="J20" i="2"/>
  <c r="J33" i="2"/>
  <c r="L33" i="2"/>
  <c r="E297" i="2"/>
  <c r="L17" i="2"/>
  <c r="M17" i="2"/>
  <c r="J19" i="2"/>
  <c r="J32" i="2"/>
  <c r="L32" i="2"/>
  <c r="M32" i="2"/>
  <c r="O32" i="2"/>
  <c r="J18" i="2"/>
  <c r="J31" i="2"/>
  <c r="L31" i="2"/>
  <c r="M21" i="2"/>
  <c r="J15" i="2"/>
  <c r="J28" i="2"/>
  <c r="L28" i="2"/>
  <c r="E284" i="2"/>
  <c r="L16" i="2"/>
  <c r="M16" i="2"/>
  <c r="E259" i="2"/>
  <c r="L13" i="2"/>
  <c r="I20" i="3"/>
  <c r="I33" i="3"/>
  <c r="K33" i="3"/>
  <c r="L33" i="3"/>
  <c r="N33" i="3"/>
  <c r="O33" i="3"/>
  <c r="I19" i="3"/>
  <c r="I32" i="3"/>
  <c r="K32" i="3"/>
  <c r="I17" i="3"/>
  <c r="I30" i="3"/>
  <c r="K30" i="3"/>
  <c r="I14" i="3"/>
  <c r="I27" i="3"/>
  <c r="K27" i="3"/>
  <c r="I18" i="3"/>
  <c r="I31" i="3"/>
  <c r="K31" i="3"/>
  <c r="I15" i="3"/>
  <c r="I28" i="3"/>
  <c r="K28" i="3"/>
  <c r="K16" i="3"/>
  <c r="L16" i="3"/>
  <c r="I16" i="3"/>
  <c r="I29" i="3"/>
  <c r="K29" i="3"/>
  <c r="K11" i="3"/>
  <c r="H2" i="3"/>
  <c r="O7" i="2"/>
  <c r="F84" i="2"/>
  <c r="F297" i="2"/>
  <c r="O17" i="2"/>
  <c r="P17" i="2"/>
  <c r="F271" i="2"/>
  <c r="O14" i="2"/>
  <c r="P14" i="2"/>
  <c r="F86" i="2"/>
  <c r="F281" i="2"/>
  <c r="F284" i="2"/>
  <c r="O16" i="2"/>
  <c r="P16" i="2"/>
  <c r="E271" i="2"/>
  <c r="L14" i="2"/>
  <c r="M14" i="2"/>
  <c r="L4" i="2"/>
  <c r="M15" i="2"/>
  <c r="I2" i="2"/>
  <c r="I14" i="2"/>
  <c r="I22" i="2"/>
  <c r="E86" i="1"/>
  <c r="F86" i="1"/>
  <c r="E336" i="1"/>
  <c r="F336" i="1"/>
  <c r="E334" i="1"/>
  <c r="F334" i="1"/>
  <c r="E335" i="1"/>
  <c r="F335" i="1"/>
  <c r="E227" i="1"/>
  <c r="F227" i="1"/>
  <c r="E215" i="1"/>
  <c r="F215" i="1"/>
  <c r="E214" i="1"/>
  <c r="F214" i="1"/>
  <c r="E213" i="1"/>
  <c r="F213" i="1"/>
  <c r="E262" i="1"/>
  <c r="F262" i="1"/>
  <c r="E263" i="1"/>
  <c r="F263" i="1"/>
  <c r="E265" i="1"/>
  <c r="F265" i="1"/>
  <c r="E266" i="1"/>
  <c r="F266" i="1"/>
  <c r="E267" i="1"/>
  <c r="F267" i="1"/>
  <c r="E268" i="1"/>
  <c r="F268" i="1"/>
  <c r="E269" i="1"/>
  <c r="F269" i="1"/>
  <c r="E261" i="1"/>
  <c r="F261" i="1"/>
  <c r="F64" i="1"/>
  <c r="F57" i="1"/>
  <c r="F62" i="1"/>
  <c r="N6" i="1"/>
  <c r="E300" i="1"/>
  <c r="F300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299" i="1"/>
  <c r="F299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86" i="1"/>
  <c r="F286" i="1"/>
  <c r="E280" i="1"/>
  <c r="F280" i="1"/>
  <c r="E281" i="1"/>
  <c r="F281" i="1"/>
  <c r="E282" i="1"/>
  <c r="F282" i="1"/>
  <c r="E283" i="1"/>
  <c r="F283" i="1"/>
  <c r="F254" i="1"/>
  <c r="F87" i="1"/>
  <c r="F88" i="1"/>
  <c r="F93" i="1"/>
  <c r="F95" i="1"/>
  <c r="F99" i="1"/>
  <c r="F108" i="1"/>
  <c r="F164" i="1"/>
  <c r="F173" i="1"/>
  <c r="F174" i="1"/>
  <c r="F210" i="1"/>
  <c r="F258" i="1"/>
  <c r="E89" i="1"/>
  <c r="F89" i="1"/>
  <c r="E90" i="1"/>
  <c r="F90" i="1"/>
  <c r="E91" i="1"/>
  <c r="F91" i="1"/>
  <c r="E92" i="1"/>
  <c r="F92" i="1"/>
  <c r="E94" i="1"/>
  <c r="E96" i="1"/>
  <c r="F96" i="1"/>
  <c r="E97" i="1"/>
  <c r="F97" i="1"/>
  <c r="E98" i="1"/>
  <c r="F98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F107" i="1"/>
  <c r="E109" i="1"/>
  <c r="F109" i="1"/>
  <c r="E110" i="1"/>
  <c r="F110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3" i="1"/>
  <c r="F183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200" i="1"/>
  <c r="F200" i="1"/>
  <c r="E201" i="1"/>
  <c r="F201" i="1"/>
  <c r="E202" i="1"/>
  <c r="F202" i="1"/>
  <c r="E203" i="1"/>
  <c r="F203" i="1"/>
  <c r="E204" i="1"/>
  <c r="F204" i="1"/>
  <c r="E206" i="1"/>
  <c r="F206" i="1"/>
  <c r="E207" i="1"/>
  <c r="F207" i="1"/>
  <c r="E208" i="1"/>
  <c r="F208" i="1"/>
  <c r="E209" i="1"/>
  <c r="F209" i="1"/>
  <c r="E211" i="1"/>
  <c r="F211" i="1"/>
  <c r="E212" i="1"/>
  <c r="F212" i="1"/>
  <c r="E216" i="1"/>
  <c r="F216" i="1"/>
  <c r="E217" i="1"/>
  <c r="F217" i="1"/>
  <c r="E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5" i="1"/>
  <c r="F255" i="1"/>
  <c r="E256" i="1"/>
  <c r="F256" i="1"/>
  <c r="E257" i="1"/>
  <c r="F257" i="1"/>
  <c r="F332" i="1"/>
  <c r="N20" i="1"/>
  <c r="E332" i="1"/>
  <c r="K20" i="1"/>
  <c r="F328" i="1"/>
  <c r="N19" i="1"/>
  <c r="E328" i="1"/>
  <c r="H19" i="1"/>
  <c r="H17" i="1"/>
  <c r="F277" i="1"/>
  <c r="N15" i="1"/>
  <c r="E277" i="1"/>
  <c r="K15" i="1"/>
  <c r="H15" i="1"/>
  <c r="H14" i="1"/>
  <c r="H13" i="1"/>
  <c r="F83" i="1"/>
  <c r="N10" i="1"/>
  <c r="E83" i="1"/>
  <c r="K10" i="1"/>
  <c r="H10" i="1"/>
  <c r="F79" i="1"/>
  <c r="N9" i="1"/>
  <c r="E79" i="1"/>
  <c r="K9" i="1"/>
  <c r="F75" i="1"/>
  <c r="N8" i="1"/>
  <c r="E75" i="1"/>
  <c r="K8" i="1"/>
  <c r="F70" i="1"/>
  <c r="N7" i="1"/>
  <c r="E70" i="1"/>
  <c r="K7" i="1"/>
  <c r="H7" i="1"/>
  <c r="E62" i="1"/>
  <c r="K6" i="1"/>
  <c r="F55" i="1"/>
  <c r="N5" i="1"/>
  <c r="E55" i="1"/>
  <c r="K5" i="1"/>
  <c r="H5" i="1"/>
  <c r="F48" i="1"/>
  <c r="N4" i="1"/>
  <c r="E48" i="1"/>
  <c r="K4" i="1"/>
  <c r="F44" i="1"/>
  <c r="N3" i="1"/>
  <c r="E44" i="1"/>
  <c r="K3" i="1"/>
  <c r="H3" i="1"/>
  <c r="F36" i="1"/>
  <c r="N2" i="1"/>
  <c r="E36" i="1"/>
  <c r="K2" i="1"/>
  <c r="H2" i="1"/>
  <c r="H21" i="1"/>
  <c r="H20" i="1"/>
  <c r="K19" i="1"/>
  <c r="H18" i="1"/>
  <c r="H16" i="1"/>
  <c r="H9" i="1"/>
  <c r="H8" i="1"/>
  <c r="H6" i="1"/>
  <c r="H4" i="1"/>
  <c r="P32" i="2"/>
  <c r="M34" i="2"/>
  <c r="O34" i="2"/>
  <c r="P34" i="2"/>
  <c r="M33" i="2"/>
  <c r="O33" i="2"/>
  <c r="P33" i="2"/>
  <c r="M29" i="2"/>
  <c r="O29" i="2"/>
  <c r="P29" i="2"/>
  <c r="L28" i="3"/>
  <c r="N28" i="3"/>
  <c r="O28" i="3"/>
  <c r="M28" i="2"/>
  <c r="O28" i="2"/>
  <c r="P28" i="2"/>
  <c r="M30" i="2"/>
  <c r="O30" i="2"/>
  <c r="P30" i="2"/>
  <c r="M31" i="2"/>
  <c r="O31" i="2"/>
  <c r="L31" i="3"/>
  <c r="N31" i="3"/>
  <c r="O31" i="3"/>
  <c r="L32" i="3"/>
  <c r="N32" i="3"/>
  <c r="O32" i="3"/>
  <c r="L27" i="3"/>
  <c r="N27" i="3"/>
  <c r="O27" i="3"/>
  <c r="L30" i="3"/>
  <c r="N30" i="3"/>
  <c r="O30" i="3"/>
  <c r="O34" i="3"/>
  <c r="F259" i="2"/>
  <c r="O13" i="2"/>
  <c r="L29" i="3"/>
  <c r="N29" i="3"/>
  <c r="O29" i="3"/>
  <c r="I20" i="1"/>
  <c r="I33" i="1"/>
  <c r="K33" i="1"/>
  <c r="I14" i="1"/>
  <c r="I27" i="1"/>
  <c r="K27" i="1"/>
  <c r="N13" i="3"/>
  <c r="L22" i="3"/>
  <c r="K22" i="3"/>
  <c r="H11" i="3"/>
  <c r="I13" i="3"/>
  <c r="P18" i="2"/>
  <c r="L11" i="2"/>
  <c r="I11" i="2"/>
  <c r="J13" i="2"/>
  <c r="E338" i="2"/>
  <c r="O11" i="2"/>
  <c r="L22" i="2"/>
  <c r="J14" i="2"/>
  <c r="J27" i="2"/>
  <c r="L27" i="2"/>
  <c r="M27" i="2"/>
  <c r="O27" i="2"/>
  <c r="P27" i="2"/>
  <c r="M13" i="2"/>
  <c r="M22" i="2"/>
  <c r="I18" i="1"/>
  <c r="I31" i="1"/>
  <c r="K31" i="1"/>
  <c r="I21" i="1"/>
  <c r="I34" i="1"/>
  <c r="K34" i="1"/>
  <c r="E337" i="1"/>
  <c r="K21" i="1"/>
  <c r="L21" i="1"/>
  <c r="F284" i="1"/>
  <c r="N16" i="1"/>
  <c r="O16" i="1"/>
  <c r="I16" i="1"/>
  <c r="I29" i="1"/>
  <c r="K29" i="1"/>
  <c r="L19" i="1"/>
  <c r="E284" i="1"/>
  <c r="K16" i="1"/>
  <c r="L16" i="1"/>
  <c r="E259" i="1"/>
  <c r="K13" i="1"/>
  <c r="L13" i="1"/>
  <c r="F94" i="1"/>
  <c r="I15" i="1"/>
  <c r="I28" i="1"/>
  <c r="K28" i="1"/>
  <c r="I17" i="1"/>
  <c r="I30" i="1"/>
  <c r="K30" i="1"/>
  <c r="E271" i="1"/>
  <c r="K14" i="1"/>
  <c r="L14" i="1"/>
  <c r="I19" i="1"/>
  <c r="I32" i="1"/>
  <c r="K32" i="1"/>
  <c r="L32" i="1"/>
  <c r="N32" i="1"/>
  <c r="E325" i="1"/>
  <c r="K18" i="1"/>
  <c r="L18" i="1"/>
  <c r="F218" i="1"/>
  <c r="F325" i="1"/>
  <c r="N18" i="1"/>
  <c r="O18" i="1"/>
  <c r="F337" i="1"/>
  <c r="N21" i="1"/>
  <c r="O21" i="1"/>
  <c r="I13" i="1"/>
  <c r="F271" i="1"/>
  <c r="N14" i="1"/>
  <c r="O14" i="1"/>
  <c r="F297" i="1"/>
  <c r="N17" i="1"/>
  <c r="O17" i="1"/>
  <c r="E297" i="1"/>
  <c r="K17" i="1"/>
  <c r="L17" i="1"/>
  <c r="O15" i="1"/>
  <c r="L15" i="1"/>
  <c r="O19" i="1"/>
  <c r="N11" i="1"/>
  <c r="K11" i="1"/>
  <c r="H22" i="1"/>
  <c r="E84" i="1"/>
  <c r="O20" i="1"/>
  <c r="H11" i="1"/>
  <c r="L20" i="1"/>
  <c r="F84" i="1"/>
  <c r="L27" i="1"/>
  <c r="N27" i="1"/>
  <c r="P31" i="2"/>
  <c r="L33" i="1"/>
  <c r="N33" i="1"/>
  <c r="O33" i="1"/>
  <c r="L28" i="1"/>
  <c r="N28" i="1"/>
  <c r="L31" i="1"/>
  <c r="N31" i="1"/>
  <c r="O31" i="1"/>
  <c r="F338" i="2"/>
  <c r="L30" i="1"/>
  <c r="N30" i="1"/>
  <c r="O30" i="1"/>
  <c r="L29" i="1"/>
  <c r="N29" i="1"/>
  <c r="O29" i="1"/>
  <c r="I26" i="3"/>
  <c r="I22" i="3"/>
  <c r="N22" i="3"/>
  <c r="O13" i="3"/>
  <c r="O22" i="3"/>
  <c r="J26" i="2"/>
  <c r="J22" i="2"/>
  <c r="O22" i="2"/>
  <c r="P13" i="2"/>
  <c r="P22" i="2"/>
  <c r="L34" i="1"/>
  <c r="N34" i="1"/>
  <c r="O34" i="1"/>
  <c r="F259" i="1"/>
  <c r="F338" i="1"/>
  <c r="K22" i="1"/>
  <c r="I22" i="1"/>
  <c r="I26" i="1"/>
  <c r="K26" i="1"/>
  <c r="E338" i="1"/>
  <c r="O28" i="1"/>
  <c r="L22" i="1"/>
  <c r="O27" i="1"/>
  <c r="O32" i="1"/>
  <c r="K26" i="3"/>
  <c r="I35" i="3"/>
  <c r="J35" i="2"/>
  <c r="L26" i="2"/>
  <c r="N13" i="1"/>
  <c r="N22" i="1"/>
  <c r="I35" i="1"/>
  <c r="K35" i="1"/>
  <c r="L26" i="1"/>
  <c r="L26" i="3"/>
  <c r="K35" i="3"/>
  <c r="L35" i="2"/>
  <c r="M26" i="2"/>
  <c r="O13" i="1"/>
  <c r="O22" i="1"/>
  <c r="L35" i="1"/>
  <c r="N26" i="1"/>
  <c r="L35" i="3"/>
  <c r="N26" i="3"/>
  <c r="M35" i="2"/>
  <c r="O26" i="2"/>
  <c r="O26" i="1"/>
  <c r="N35" i="1"/>
  <c r="N35" i="3"/>
  <c r="O26" i="3"/>
  <c r="O35" i="3"/>
  <c r="O35" i="2"/>
  <c r="P26" i="2"/>
  <c r="P35" i="2"/>
  <c r="O35" i="1"/>
  <c r="G26" i="6" l="1"/>
  <c r="G22" i="6"/>
  <c r="G35" i="6" l="1"/>
</calcChain>
</file>

<file path=xl/sharedStrings.xml><?xml version="1.0" encoding="utf-8"?>
<sst xmlns="http://schemas.openxmlformats.org/spreadsheetml/2006/main" count="3970" uniqueCount="651">
  <si>
    <t>Revenues</t>
  </si>
  <si>
    <t>RC</t>
  </si>
  <si>
    <t>Description</t>
  </si>
  <si>
    <t>FY2023</t>
  </si>
  <si>
    <t>FY2024</t>
  </si>
  <si>
    <t>FY2025</t>
  </si>
  <si>
    <t>REVENUE</t>
  </si>
  <si>
    <t xml:space="preserve"> </t>
  </si>
  <si>
    <t>10.1110.00</t>
  </si>
  <si>
    <t xml:space="preserve"> 1</t>
  </si>
  <si>
    <t>CURRENT LEVY-EDUCATION</t>
  </si>
  <si>
    <t>Education</t>
  </si>
  <si>
    <t>10.1140.00</t>
  </si>
  <si>
    <t>CURRENT LEVY-SPEC.EDUC.</t>
  </si>
  <si>
    <t>Building</t>
  </si>
  <si>
    <t>10.1230.00</t>
  </si>
  <si>
    <t xml:space="preserve">CORPORATE REPLACEMENT TX </t>
  </si>
  <si>
    <t>Bond /Interest</t>
  </si>
  <si>
    <t>10.1311.00</t>
  </si>
  <si>
    <t>TUITION-EDUCATION</t>
  </si>
  <si>
    <t>Transportation</t>
  </si>
  <si>
    <t>10.1312.00</t>
  </si>
  <si>
    <t>Regular Tuition from other LEA</t>
  </si>
  <si>
    <t>IMRF</t>
  </si>
  <si>
    <t>10.1510.00</t>
  </si>
  <si>
    <t>EARNINGS ON INVESTMENTS</t>
  </si>
  <si>
    <t>FICA/SS</t>
  </si>
  <si>
    <t>10.1611.00</t>
  </si>
  <si>
    <t>STUDENT LUNCH PAYMENTS</t>
  </si>
  <si>
    <t>Cap Projects</t>
  </si>
  <si>
    <t>10.1612.00</t>
  </si>
  <si>
    <t>BREAKFAST PAYMENTS</t>
  </si>
  <si>
    <t>Work Cash</t>
  </si>
  <si>
    <t>10.1613.00</t>
  </si>
  <si>
    <t>FOOD SERVICE-ALA CARTE</t>
  </si>
  <si>
    <t>Life Safety</t>
  </si>
  <si>
    <t>10.1620.00</t>
  </si>
  <si>
    <t>ADULT LUNCH PAYMENTS</t>
  </si>
  <si>
    <t>10.1711.00</t>
  </si>
  <si>
    <t>ATHLETIC PROG. ADMISSION</t>
  </si>
  <si>
    <t>EXPENDITURES</t>
  </si>
  <si>
    <t>FY23 Net Change</t>
  </si>
  <si>
    <t>FY24 Net Change</t>
  </si>
  <si>
    <t>FY25 Net Change</t>
  </si>
  <si>
    <t>10.1799.00</t>
  </si>
  <si>
    <t>STUDENT ACTIVITY FUND REVENUES</t>
  </si>
  <si>
    <t>10.1811.00</t>
  </si>
  <si>
    <t>TEXTBOOK RENTAL</t>
  </si>
  <si>
    <t>10.1920.00</t>
  </si>
  <si>
    <t>DONATIONS/CONTRIBUTIONS</t>
  </si>
  <si>
    <t>10.1940.00</t>
  </si>
  <si>
    <t>LEA SERVICES PROVIDED</t>
  </si>
  <si>
    <t>10.1950.00</t>
  </si>
  <si>
    <t>REFUND OF PRIOR YR EXPEN</t>
  </si>
  <si>
    <t>10.1999.00</t>
  </si>
  <si>
    <t>MISC. REVENUE</t>
  </si>
  <si>
    <t>10.3001.00</t>
  </si>
  <si>
    <t>GENERAL STATE AID</t>
  </si>
  <si>
    <t>10.3100.00</t>
  </si>
  <si>
    <t>SP ED PRIVATE FACILITY TUITION</t>
  </si>
  <si>
    <t>10.3120.00</t>
  </si>
  <si>
    <t>SP.ED. ORPHANAGE-INDIV.</t>
  </si>
  <si>
    <t>10.3360.00</t>
  </si>
  <si>
    <t>STATE FREE MEALS PROGRAM</t>
  </si>
  <si>
    <t>10.4090.00</t>
  </si>
  <si>
    <t>38</t>
  </si>
  <si>
    <t>REAP GRANT</t>
  </si>
  <si>
    <t>10.4210.00</t>
  </si>
  <si>
    <t>FED.SCHOOL LUNCH REIMB.</t>
  </si>
  <si>
    <t>FY23 Beg Bal</t>
  </si>
  <si>
    <t>FY23 Projected</t>
  </si>
  <si>
    <t>FY24 Beg Bal</t>
  </si>
  <si>
    <t>FY24 Projected</t>
  </si>
  <si>
    <t>FY25 Beg Bal</t>
  </si>
  <si>
    <t>FY25 Projected</t>
  </si>
  <si>
    <t>10.4220.00</t>
  </si>
  <si>
    <t>FEDERAL BREAKFAST REIMB.</t>
  </si>
  <si>
    <t>with S.A. Funds</t>
  </si>
  <si>
    <t>10.4300.00</t>
  </si>
  <si>
    <t>31</t>
  </si>
  <si>
    <t>TITLE I LOW INCOME</t>
  </si>
  <si>
    <t>10.4600.00</t>
  </si>
  <si>
    <r>
      <t xml:space="preserve">IDEA </t>
    </r>
    <r>
      <rPr>
        <b/>
        <sz val="7.9"/>
        <color indexed="8"/>
        <rFont val="Courier New"/>
        <family val="3"/>
      </rPr>
      <t>Pre-School</t>
    </r>
  </si>
  <si>
    <t>10.4620.00</t>
  </si>
  <si>
    <t>30</t>
  </si>
  <si>
    <t>IDEA FLOW-THRU</t>
  </si>
  <si>
    <t>Bond &amp; Int</t>
  </si>
  <si>
    <t>10.4932.00</t>
  </si>
  <si>
    <t>26</t>
  </si>
  <si>
    <t>TITLE 2, MATH AND SCIENC</t>
  </si>
  <si>
    <t>10.4991.00</t>
  </si>
  <si>
    <t>Medicaid-Admin. Outreach</t>
  </si>
  <si>
    <t>10.4992.00</t>
  </si>
  <si>
    <t>MEDICAID FEE FOR SERVICE</t>
  </si>
  <si>
    <t>FICA</t>
  </si>
  <si>
    <t>10.4998.00</t>
  </si>
  <si>
    <t>ARP II ROE HOMELESS</t>
  </si>
  <si>
    <t>ARP ESSER III</t>
  </si>
  <si>
    <t>10.4998.ID</t>
  </si>
  <si>
    <t>ARP IDEA</t>
  </si>
  <si>
    <t>10.4998.PS</t>
  </si>
  <si>
    <t>ARP IDEA PRE-K 2022</t>
  </si>
  <si>
    <t>EDUCATION REVENUE</t>
  </si>
  <si>
    <t>20.1111.00</t>
  </si>
  <si>
    <t>CURRENT LEVY</t>
  </si>
  <si>
    <t>20.1190.00</t>
  </si>
  <si>
    <t>REVENUE RECAPTURE LEVE</t>
  </si>
  <si>
    <t>20.1510.00</t>
  </si>
  <si>
    <t>20.1910.00</t>
  </si>
  <si>
    <t>BUILDING RENTAL</t>
  </si>
  <si>
    <t>20.3001.00</t>
  </si>
  <si>
    <t>20.7300.00</t>
  </si>
  <si>
    <t>SALE OR COMP FOR FIXED ASSETS</t>
  </si>
  <si>
    <t>BUILDING REVENUE</t>
  </si>
  <si>
    <t>30.1112.00</t>
  </si>
  <si>
    <t>30.1510.00</t>
  </si>
  <si>
    <t>DEBT SERVICES</t>
  </si>
  <si>
    <t>40.1113.00</t>
  </si>
  <si>
    <t>40.1510.00</t>
  </si>
  <si>
    <t>40.3001.00</t>
  </si>
  <si>
    <t>40.3500.00</t>
  </si>
  <si>
    <t>TRANSPORTATION AID-REGUL</t>
  </si>
  <si>
    <t>40.3510.00</t>
  </si>
  <si>
    <t>TRANS AID - SPECIAL EDUC</t>
  </si>
  <si>
    <t xml:space="preserve">TRANSPORTATION </t>
  </si>
  <si>
    <t>50.1114.00</t>
  </si>
  <si>
    <t>50.1230.00</t>
  </si>
  <si>
    <t>COPORATE PROP REPLAC TAX</t>
  </si>
  <si>
    <t>50.1510.00</t>
  </si>
  <si>
    <t>50.4300.00</t>
  </si>
  <si>
    <t>TITLE I IMRF</t>
  </si>
  <si>
    <t>50.4620.00</t>
  </si>
  <si>
    <t>IDEA IMRF</t>
  </si>
  <si>
    <t>51.1150.00</t>
  </si>
  <si>
    <t>51.1230.00</t>
  </si>
  <si>
    <t>CORPORATE PROP REPLAC TA</t>
  </si>
  <si>
    <t>51.1510.00</t>
  </si>
  <si>
    <t>51.4300.00</t>
  </si>
  <si>
    <t>TITLE I FICA/MEDICARE</t>
  </si>
  <si>
    <t>51.4620.00</t>
  </si>
  <si>
    <t>IDEA FICA</t>
  </si>
  <si>
    <t>51.4998.00</t>
  </si>
  <si>
    <t>ESSER III</t>
  </si>
  <si>
    <t>FICA Medicare</t>
  </si>
  <si>
    <t>60.1510.00</t>
  </si>
  <si>
    <t>60.7110.00</t>
  </si>
  <si>
    <t>PERM TR FROM WC</t>
  </si>
  <si>
    <t>60.7990.00</t>
  </si>
  <si>
    <t>TRANSFER TO CAPITAL PROJECTS FUND</t>
  </si>
  <si>
    <t>CAPITAL PROJECTS</t>
  </si>
  <si>
    <t>70.1115.00</t>
  </si>
  <si>
    <t>70.1510.00</t>
  </si>
  <si>
    <t>WORKING CASH</t>
  </si>
  <si>
    <t>90.1118.00</t>
  </si>
  <si>
    <t>90.1510.00</t>
  </si>
  <si>
    <t>INTEREST ON INVESTMENTS</t>
  </si>
  <si>
    <t>HLS</t>
  </si>
  <si>
    <t>TOTAL REVENUES</t>
  </si>
  <si>
    <t>Expenditures</t>
  </si>
  <si>
    <t>FY23</t>
  </si>
  <si>
    <t>FY24</t>
  </si>
  <si>
    <t>FY25</t>
  </si>
  <si>
    <t>10.1110.110</t>
  </si>
  <si>
    <t>TEACHER SALARIES</t>
  </si>
  <si>
    <t>10.1110.111</t>
  </si>
  <si>
    <t>TUTORING SALARIES ESSER III</t>
  </si>
  <si>
    <t>10.1110.112</t>
  </si>
  <si>
    <t>SUMMER BOOK CLUB SALARY ESSER III</t>
  </si>
  <si>
    <t>10.1110.115</t>
  </si>
  <si>
    <t>TEACHERS AIDES SALARIES</t>
  </si>
  <si>
    <t>10.1110.120</t>
  </si>
  <si>
    <t>SUBS. TEACHERS SALARIES</t>
  </si>
  <si>
    <t>10.1110.121</t>
  </si>
  <si>
    <t>SUB AIDE SALARIES</t>
  </si>
  <si>
    <t>10.1110.211</t>
  </si>
  <si>
    <t>TRS BENEFIT</t>
  </si>
  <si>
    <t>TRS BENEFIT ESSER III</t>
  </si>
  <si>
    <t>10.1110.220</t>
  </si>
  <si>
    <t>TEACHER THIS</t>
  </si>
  <si>
    <t>TEACHER THIS ESSER III</t>
  </si>
  <si>
    <t>10.1110.221</t>
  </si>
  <si>
    <t>TEACHER LIFE INS</t>
  </si>
  <si>
    <t>10.1110.222</t>
  </si>
  <si>
    <t>TEACHER GROUP HEALTH INS</t>
  </si>
  <si>
    <t>10.1110.300</t>
  </si>
  <si>
    <t>INSTRUCTIONAL PURCH SERV</t>
  </si>
  <si>
    <t>10.1110.310</t>
  </si>
  <si>
    <t>TECHNOLOGY SUPPORT</t>
  </si>
  <si>
    <t>10.1110.319</t>
  </si>
  <si>
    <t>WEB HOSTING SERVICES</t>
  </si>
  <si>
    <t>10.1110.323</t>
  </si>
  <si>
    <t>Copier-Maint.</t>
  </si>
  <si>
    <t>10.1110.325</t>
  </si>
  <si>
    <t>COPIER - LEASE</t>
  </si>
  <si>
    <t>10.1110.340</t>
  </si>
  <si>
    <t>INTERNET/ERATE</t>
  </si>
  <si>
    <t>10.1110.390</t>
  </si>
  <si>
    <t>POSTAGE</t>
  </si>
  <si>
    <t>10.1110.410</t>
  </si>
  <si>
    <t>INSTUCT. SUPPLIES</t>
  </si>
  <si>
    <t>Homeless Supplies - Title I</t>
  </si>
  <si>
    <t>SEA Reserve Summer Enrichment ESSERIII</t>
  </si>
  <si>
    <t>10.1110.411</t>
  </si>
  <si>
    <t>SUPPLIES-PR DISCRET. BUDGET</t>
  </si>
  <si>
    <t>10.1110.420</t>
  </si>
  <si>
    <t>INSTRUC.SUPP. TEXTBOOKS</t>
  </si>
  <si>
    <t>10.1110.470</t>
  </si>
  <si>
    <t>INSTRUCTIONAL SOFTWARE</t>
  </si>
  <si>
    <t>10.1110.690</t>
  </si>
  <si>
    <t>OTHER  (INSERVICE/SIP MEALS/OTHER FEES)</t>
  </si>
  <si>
    <t>10.1200.110</t>
  </si>
  <si>
    <t>SPECIAL ED SALARIES</t>
  </si>
  <si>
    <t>10.1200.115</t>
  </si>
  <si>
    <t>SP EDUCATION AIDES</t>
  </si>
  <si>
    <t>IDEA SP EDUCATION AIDES</t>
  </si>
  <si>
    <t>10.1200.211</t>
  </si>
  <si>
    <t>SPEC ED TRS</t>
  </si>
  <si>
    <t>10.1200.220</t>
  </si>
  <si>
    <t>SPEC ED THIS</t>
  </si>
  <si>
    <t>10.1200.221</t>
  </si>
  <si>
    <t>SPED LIFE</t>
  </si>
  <si>
    <t>10.1200.222</t>
  </si>
  <si>
    <t>SPEC ED GROUP HEALTH</t>
  </si>
  <si>
    <t>10.1200.410</t>
  </si>
  <si>
    <t>SPECIAL EDUCATION-SUPPLY</t>
  </si>
  <si>
    <t>10.1200.470</t>
  </si>
  <si>
    <t>SPECIAL EDUCATION SOFTWARE</t>
  </si>
  <si>
    <t>10.1220.300</t>
  </si>
  <si>
    <t>Special Education Purchased Service</t>
  </si>
  <si>
    <t>10.1250.110</t>
  </si>
  <si>
    <t>RtI TEACHER SALARY</t>
  </si>
  <si>
    <t>10.1250.111</t>
  </si>
  <si>
    <t>Title I RtI Teacher Salary</t>
  </si>
  <si>
    <t>10.1250.115</t>
  </si>
  <si>
    <t>RtI Aide</t>
  </si>
  <si>
    <t>10.1250.211</t>
  </si>
  <si>
    <t>RtI TRS</t>
  </si>
  <si>
    <t>Title I RtI REG &amp; FEDERAL TRS</t>
  </si>
  <si>
    <t>10.1250.220</t>
  </si>
  <si>
    <t>RtI THIS</t>
  </si>
  <si>
    <t>Title I RtI THIS</t>
  </si>
  <si>
    <t>10.1250.221</t>
  </si>
  <si>
    <t>LIFE INSURANCE</t>
  </si>
  <si>
    <t>Title I LIFE INSURANCE</t>
  </si>
  <si>
    <t>10.1250.222</t>
  </si>
  <si>
    <t>GROUP INS/CILB</t>
  </si>
  <si>
    <t>10.1250.319</t>
  </si>
  <si>
    <t>CHROME LICENSES TITLE I</t>
  </si>
  <si>
    <t>10.1250.410</t>
  </si>
  <si>
    <t>RTI SUPPLIES LOCAL FUNDS</t>
  </si>
  <si>
    <t>TITLE I SUPPLIES</t>
  </si>
  <si>
    <t>10.1500.110</t>
  </si>
  <si>
    <t>COACH-CHEER.SPON.SALARIE</t>
  </si>
  <si>
    <t>10.1500.111</t>
  </si>
  <si>
    <t>ASST ATHLETIC DIRECTOR SALARY</t>
  </si>
  <si>
    <t>10.1500.112</t>
  </si>
  <si>
    <t>BAND DIRECTOR SALARY</t>
  </si>
  <si>
    <t>10.1500.114</t>
  </si>
  <si>
    <t>YEARBOOK SPONSOR</t>
  </si>
  <si>
    <t>10.1500.115</t>
  </si>
  <si>
    <t>CONCESSION SUPERVISOR</t>
  </si>
  <si>
    <t>10.1500.116</t>
  </si>
  <si>
    <t>ATHLETIC SUPERVISON ETC</t>
  </si>
  <si>
    <t>10.1500.130</t>
  </si>
  <si>
    <t>NJHS</t>
  </si>
  <si>
    <t>10.1500.140</t>
  </si>
  <si>
    <t>SPEECH COACH</t>
  </si>
  <si>
    <t>10.1500.150</t>
  </si>
  <si>
    <t>SCHOLASTIC COACH</t>
  </si>
  <si>
    <t>10.1500.160</t>
  </si>
  <si>
    <t>CHESS COACH</t>
  </si>
  <si>
    <t>10.1500.180</t>
  </si>
  <si>
    <t>SCIENCE CLUB</t>
  </si>
  <si>
    <t>10.1500.185</t>
  </si>
  <si>
    <t>SPELLING BEE SPONSOR</t>
  </si>
  <si>
    <t>10.1500.190</t>
  </si>
  <si>
    <t>YOUNG AUTHORS</t>
  </si>
  <si>
    <t>10.1500.191</t>
  </si>
  <si>
    <t>STUDENT COUNCIL</t>
  </si>
  <si>
    <t>10.1500.211</t>
  </si>
  <si>
    <t>COACHING TRS</t>
  </si>
  <si>
    <t>10.1500.220</t>
  </si>
  <si>
    <t>COACHING THIS</t>
  </si>
  <si>
    <t>10.1500.300</t>
  </si>
  <si>
    <t>ATHLETICS PURCHASED SERVICE</t>
  </si>
  <si>
    <t>10.1500.310</t>
  </si>
  <si>
    <t>ATH.COACH/OFFICIALS</t>
  </si>
  <si>
    <t>10.1500.320</t>
  </si>
  <si>
    <t>ATHLETIC WORKERS</t>
  </si>
  <si>
    <t>10.1500.332</t>
  </si>
  <si>
    <t>INTERSCHOLASTIC TRAVEL/MEAL EXPENSES</t>
  </si>
  <si>
    <t>10.1500.400</t>
  </si>
  <si>
    <t>ATHLETIC SUPPLIES-MATER.</t>
  </si>
  <si>
    <t>10.1500.401</t>
  </si>
  <si>
    <t>ATHLETIC/ACTIVITIES AWRD</t>
  </si>
  <si>
    <t>10.1500.600</t>
  </si>
  <si>
    <t>ATHLETIC DUES &amp; OTHER</t>
  </si>
  <si>
    <t>10.1650.110</t>
  </si>
  <si>
    <t>CHALLENGE SALARIES</t>
  </si>
  <si>
    <t>10.1650.211</t>
  </si>
  <si>
    <t>CHALLENGE TRS</t>
  </si>
  <si>
    <t>10.1650.220</t>
  </si>
  <si>
    <t>CHALLENGE THIS</t>
  </si>
  <si>
    <t>10.1912.670</t>
  </si>
  <si>
    <t>SP. ED. PROGRAM-PRIVATE TUITION</t>
  </si>
  <si>
    <t>10.1999.600</t>
  </si>
  <si>
    <t>STUDENT ACTIVITY FUND EXPENDITURES</t>
  </si>
  <si>
    <t>10.2113.110</t>
  </si>
  <si>
    <t>SOCIAL WORKER SALARY</t>
  </si>
  <si>
    <t>10.2113.211</t>
  </si>
  <si>
    <t>SOCIAL WORKER TRS</t>
  </si>
  <si>
    <t>10.2113.220</t>
  </si>
  <si>
    <t>SOCIAL WORKER THIS</t>
  </si>
  <si>
    <t>10.2113.221</t>
  </si>
  <si>
    <t>SOCIAL WORKER LIFE INS</t>
  </si>
  <si>
    <t>10.2113.222</t>
  </si>
  <si>
    <t>SOCIAL WORKER HEALTH</t>
  </si>
  <si>
    <t>10.2113.410</t>
  </si>
  <si>
    <t>SOCIAL WORKER SUPPLIES</t>
  </si>
  <si>
    <t>10.2113.470</t>
  </si>
  <si>
    <t>SOCIAL WORKER SOFTWARE</t>
  </si>
  <si>
    <t>10.2134.110</t>
  </si>
  <si>
    <t>SCHOOL NURSE</t>
  </si>
  <si>
    <t>SCHOOL NURSE-REAP</t>
  </si>
  <si>
    <t>10.2134.400</t>
  </si>
  <si>
    <t>SCHOOL NURSE SUPPLIES</t>
  </si>
  <si>
    <t>10.2134.600</t>
  </si>
  <si>
    <t>SCHOOL NURSE DUES &amp; OTHER</t>
  </si>
  <si>
    <t>10.2150.110</t>
  </si>
  <si>
    <t>SPEECH SALARIES</t>
  </si>
  <si>
    <t>10.2150.211</t>
  </si>
  <si>
    <t>SPEECH TRS</t>
  </si>
  <si>
    <t>10.2150.220</t>
  </si>
  <si>
    <t>SPEECH THIS</t>
  </si>
  <si>
    <t>10.2150.221</t>
  </si>
  <si>
    <t>SPEECH LIFE INSURANCE</t>
  </si>
  <si>
    <t>10.2150.222</t>
  </si>
  <si>
    <t>SPEECH GROUP HEALTH/ANNUITY</t>
  </si>
  <si>
    <t>10.2150.410</t>
  </si>
  <si>
    <t>SPEECH SUPPLIES</t>
  </si>
  <si>
    <r>
      <t xml:space="preserve">SPEECH SUPPLIES IDEA </t>
    </r>
    <r>
      <rPr>
        <b/>
        <sz val="7.9"/>
        <color indexed="8"/>
        <rFont val="Courier New"/>
        <family val="3"/>
      </rPr>
      <t>PRESCHOOL</t>
    </r>
  </si>
  <si>
    <t>10.2150.470</t>
  </si>
  <si>
    <t>SPEECH SOFTWARE</t>
  </si>
  <si>
    <t>10.2190.110</t>
  </si>
  <si>
    <t>OTHER SUPPORT SERV SUPERVISION</t>
  </si>
  <si>
    <t>10.2190.211</t>
  </si>
  <si>
    <t>OTHER SUPPORT SERV SUPERVISION TRS</t>
  </si>
  <si>
    <t>10.2190.220</t>
  </si>
  <si>
    <t>OTHER SUPPORT SERV SUPERVISION THIS</t>
  </si>
  <si>
    <t>10.2190.300</t>
  </si>
  <si>
    <t>OTHER SUPP0RT SERVICES</t>
  </si>
  <si>
    <t>10.2190.400</t>
  </si>
  <si>
    <t>ACADEMIC/OTHER AWARDS</t>
  </si>
  <si>
    <t>10.2210.120</t>
  </si>
  <si>
    <t>PROF DEVELOPMENT SUB/ETC</t>
  </si>
  <si>
    <t>10.2210.211</t>
  </si>
  <si>
    <t>PROF DEVELOPMENT TRS</t>
  </si>
  <si>
    <t>10.2210.220</t>
  </si>
  <si>
    <t>PROF DEVELOPMENT THIS</t>
  </si>
  <si>
    <t>10.2210.230</t>
  </si>
  <si>
    <t>DISTRICT PD. TUITION</t>
  </si>
  <si>
    <t>IDEA PROF DEVELOPMENT TUITION</t>
  </si>
  <si>
    <t>TITLE II TUITION PROF DEV TUITION</t>
  </si>
  <si>
    <t>10.2210.300</t>
  </si>
  <si>
    <t>PROF DEVELOPMENT</t>
  </si>
  <si>
    <t>10.2212.110</t>
  </si>
  <si>
    <t>CURRICULUM COOD.</t>
  </si>
  <si>
    <t>10.2212.211</t>
  </si>
  <si>
    <t>CURRICULUM COOD TRS</t>
  </si>
  <si>
    <t>10.2212.220</t>
  </si>
  <si>
    <t>CURRICULUM COOD THIS</t>
  </si>
  <si>
    <t>10.2310.300</t>
  </si>
  <si>
    <t>BOARD PURCHASED SERVICE</t>
  </si>
  <si>
    <t>10.2310.305</t>
  </si>
  <si>
    <t>AUDIT SERVICES</t>
  </si>
  <si>
    <t>10.2310.318</t>
  </si>
  <si>
    <t>LEGAL SERVICE</t>
  </si>
  <si>
    <t>10.2310.332</t>
  </si>
  <si>
    <t>BOARD TRAVEL RELATED</t>
  </si>
  <si>
    <t>10.2310.350</t>
  </si>
  <si>
    <t>ADS</t>
  </si>
  <si>
    <t>10.2310.380</t>
  </si>
  <si>
    <t>INSURANCE OTHER THAN EMP BENEFITS</t>
  </si>
  <si>
    <t>10.2310.400</t>
  </si>
  <si>
    <t>BOARD SUPPLIES &amp; MATER.</t>
  </si>
  <si>
    <t>10.2310.600</t>
  </si>
  <si>
    <t>BOARD DUES AND OTHER</t>
  </si>
  <si>
    <t>10.2313.110</t>
  </si>
  <si>
    <t>TREAS.SALARY-BD.OF EDUC.</t>
  </si>
  <si>
    <t>10.2313.380</t>
  </si>
  <si>
    <t>INSURANCE-TREAS. BOND</t>
  </si>
  <si>
    <t>10.2320.110</t>
  </si>
  <si>
    <t>SUPERINTENDENT'S SALARY</t>
  </si>
  <si>
    <t>10.2320.211</t>
  </si>
  <si>
    <t>SUPT. PENSION</t>
  </si>
  <si>
    <t>10.2320.220</t>
  </si>
  <si>
    <t>SUPT THIS</t>
  </si>
  <si>
    <t>10.2320.221</t>
  </si>
  <si>
    <t>SUPT LIFE INS</t>
  </si>
  <si>
    <t>10.2320.222</t>
  </si>
  <si>
    <t>GROUP INSURANCE</t>
  </si>
  <si>
    <t>10.2320.300</t>
  </si>
  <si>
    <t>ADMIN PURCHASED SERV</t>
  </si>
  <si>
    <t>10.2320.332</t>
  </si>
  <si>
    <t>TRAVEL</t>
  </si>
  <si>
    <t>10.2320.340</t>
  </si>
  <si>
    <t>ADMIN COMMUNICATIONS</t>
  </si>
  <si>
    <t>10.2320.400</t>
  </si>
  <si>
    <t>OFFICE SUPPLIES</t>
  </si>
  <si>
    <t>10.2320.470</t>
  </si>
  <si>
    <t>ADMIN SOFTWARE</t>
  </si>
  <si>
    <t>10.2320.600</t>
  </si>
  <si>
    <t>ADMINISTRATIVE OTHER</t>
  </si>
  <si>
    <t>10.2321.110</t>
  </si>
  <si>
    <t>SECRETARY SALARY</t>
  </si>
  <si>
    <t>10.2321.221</t>
  </si>
  <si>
    <t>SECRETARY LIFE INS</t>
  </si>
  <si>
    <t>10.2321.222</t>
  </si>
  <si>
    <t>SECRETARY GROUP HLTH/ANNUITY</t>
  </si>
  <si>
    <t>10.2410.110</t>
  </si>
  <si>
    <t>PRINCIPAL SERVICES</t>
  </si>
  <si>
    <t>10.2410.112</t>
  </si>
  <si>
    <t>PRINC. SECRETARY SALARY</t>
  </si>
  <si>
    <t>10.2410.211</t>
  </si>
  <si>
    <t>PRINCIPAL PENSION</t>
  </si>
  <si>
    <t>10.2410.220</t>
  </si>
  <si>
    <t>PRINCIPAL THIS</t>
  </si>
  <si>
    <t>10.2410.221</t>
  </si>
  <si>
    <t>OFFICE OF PRIN LIFEINSURANCE</t>
  </si>
  <si>
    <t>10.2410.222</t>
  </si>
  <si>
    <t>OFFICE OF PRIN HLTHINSURANCE/ANN</t>
  </si>
  <si>
    <t>10.2410.640</t>
  </si>
  <si>
    <t>OFFICE OF PRINCIPAL DUES &amp; FEES</t>
  </si>
  <si>
    <t>10.2520.110</t>
  </si>
  <si>
    <t>BOOKKEEPER'S SALARY</t>
  </si>
  <si>
    <t>10.2520.221</t>
  </si>
  <si>
    <t>10.2520.222</t>
  </si>
  <si>
    <t>GROUP HEALTH INS</t>
  </si>
  <si>
    <t>10.2520.300</t>
  </si>
  <si>
    <t>SERVICE &amp; TRANSFER CHGS.</t>
  </si>
  <si>
    <t>10.2520.310</t>
  </si>
  <si>
    <t>PROF TECH SERVICES</t>
  </si>
  <si>
    <t>10.2520.332</t>
  </si>
  <si>
    <t>10.2520.400</t>
  </si>
  <si>
    <t>FISCAL SUPPLIES</t>
  </si>
  <si>
    <t>10.2540.340</t>
  </si>
  <si>
    <t>TELEPHONE</t>
  </si>
  <si>
    <t>10.2540.410</t>
  </si>
  <si>
    <t>BUILDING SUPPLIES</t>
  </si>
  <si>
    <t>10.2540.460</t>
  </si>
  <si>
    <t>Energy Supplies (LED Lighting Contract)</t>
  </si>
  <si>
    <t>10.2540.465</t>
  </si>
  <si>
    <t>HEATING</t>
  </si>
  <si>
    <t>10.2540.466</t>
  </si>
  <si>
    <t>ELECTRICAL - CILCO</t>
  </si>
  <si>
    <t>10.2560.110</t>
  </si>
  <si>
    <t>CAFETERIA SALARIES</t>
  </si>
  <si>
    <t>10.2560.221</t>
  </si>
  <si>
    <t>CAFETERIA LIFE INS</t>
  </si>
  <si>
    <t>10.2560.222</t>
  </si>
  <si>
    <t>CAFETERIA GROUP HLTH INS</t>
  </si>
  <si>
    <t>10.2560.300</t>
  </si>
  <si>
    <t>CAFETERIA PURCHASED SERV</t>
  </si>
  <si>
    <t>10.2560.332</t>
  </si>
  <si>
    <t>CAFETERIA TRAVEL</t>
  </si>
  <si>
    <t>10.2560.410</t>
  </si>
  <si>
    <t>SUPPLIES - FOOD</t>
  </si>
  <si>
    <t>10.2900.410</t>
  </si>
  <si>
    <t>10.3000.400</t>
  </si>
  <si>
    <t>COMMUNITY SERVICES</t>
  </si>
  <si>
    <t>SES/LEA LEARNING LOSS ESSER III</t>
  </si>
  <si>
    <t>10.4120.300</t>
  </si>
  <si>
    <t>PURCH SERV-OTHER GOV'T - SpEd</t>
  </si>
  <si>
    <t>10.4120.310</t>
  </si>
  <si>
    <t>PURCH PROF SERV OTHER GOVT - SPED</t>
  </si>
  <si>
    <t>10.4120.312</t>
  </si>
  <si>
    <t>TMCSEA +  PROF DEVELOPMENT</t>
  </si>
  <si>
    <t>10.4220.670</t>
  </si>
  <si>
    <t>SPECIAL ED PROG-TUITION (IN-STATE)</t>
  </si>
  <si>
    <t>EDUCATION EXPENSES</t>
  </si>
  <si>
    <t>20.2540.110</t>
  </si>
  <si>
    <t xml:space="preserve"> CUSTODIAL/MAINTENANCE SALARIES</t>
  </si>
  <si>
    <t>20.2540.221</t>
  </si>
  <si>
    <t>20.2540.222</t>
  </si>
  <si>
    <t>GROUP HEALTH INSURANCE</t>
  </si>
  <si>
    <t>20.2540.320</t>
  </si>
  <si>
    <t>CONTRAC SERVICES (MAINT)</t>
  </si>
  <si>
    <t>20.2540.321</t>
  </si>
  <si>
    <t>GARBAGE/EXTERMINATING SERVICES</t>
  </si>
  <si>
    <t>20.2540.332</t>
  </si>
  <si>
    <t>CUSTODIAL TRAVEL</t>
  </si>
  <si>
    <t>20.2540.400</t>
  </si>
  <si>
    <t>CUSTODIAL SUPPLIES</t>
  </si>
  <si>
    <t>20.2540.410</t>
  </si>
  <si>
    <t>MAINTENANCE SUPPLIES</t>
  </si>
  <si>
    <t>20.2540.464</t>
  </si>
  <si>
    <t>GAS AND OIL</t>
  </si>
  <si>
    <t>20.8990.00</t>
  </si>
  <si>
    <t>PERM TRANSFER TO CAP PROJ</t>
  </si>
  <si>
    <t>BUILDING EXPENSES</t>
  </si>
  <si>
    <t>30.5200.600</t>
  </si>
  <si>
    <t>INTEREST ON BONDS</t>
  </si>
  <si>
    <t>30.5300.610</t>
  </si>
  <si>
    <t>BOND PRINCIPLE RETIRED</t>
  </si>
  <si>
    <t>30.5400.300</t>
  </si>
  <si>
    <t>Debt Service Fees</t>
  </si>
  <si>
    <t>30.8140.000</t>
  </si>
  <si>
    <t>PER TRANSFER OF INTEREST</t>
  </si>
  <si>
    <t xml:space="preserve">DEBT SERVICES </t>
  </si>
  <si>
    <t>40.2559.331</t>
  </si>
  <si>
    <t>PARENTAL TRANSPORT SPED</t>
  </si>
  <si>
    <t>40.4110.300</t>
  </si>
  <si>
    <t>REGULAR TRANSPORTATION</t>
  </si>
  <si>
    <t>40.4110.331</t>
  </si>
  <si>
    <t>ATHLETIC TRIPS</t>
  </si>
  <si>
    <t>40.4110.339</t>
  </si>
  <si>
    <t>FIELD TRIPS</t>
  </si>
  <si>
    <t>40.4120.300</t>
  </si>
  <si>
    <t>SPECIAL EDUCATION</t>
  </si>
  <si>
    <t>TRANSPORTATION EXPENSES</t>
  </si>
  <si>
    <t>50.1110.212</t>
  </si>
  <si>
    <t>TEACHER'S AIDE</t>
  </si>
  <si>
    <t>50.1200.212</t>
  </si>
  <si>
    <t>SPED TEACHER AIDE IMRF</t>
  </si>
  <si>
    <t>TEACHERS AIDE IDEA IMRF</t>
  </si>
  <si>
    <t>50.1250.212</t>
  </si>
  <si>
    <t>RtI Aide IMRF</t>
  </si>
  <si>
    <t>50.1500.212</t>
  </si>
  <si>
    <t>COACHES-IMRF</t>
  </si>
  <si>
    <t>50.2134.212</t>
  </si>
  <si>
    <t>NURSE IMRF</t>
  </si>
  <si>
    <t>50.2321.212</t>
  </si>
  <si>
    <t>SECRETARY IMRF</t>
  </si>
  <si>
    <t>50.2410.212</t>
  </si>
  <si>
    <t>PRINC. SECRETARY IMRF</t>
  </si>
  <si>
    <t>50.2520.212</t>
  </si>
  <si>
    <t>BOOKKEEPER   IMRF</t>
  </si>
  <si>
    <t>50.2540.212</t>
  </si>
  <si>
    <t>OPERATION OF PLANT-CUST.</t>
  </si>
  <si>
    <t>50.2560.212</t>
  </si>
  <si>
    <t>FOOD SERVICES</t>
  </si>
  <si>
    <t>IMRF EXPENSES</t>
  </si>
  <si>
    <t>51.1110.213</t>
  </si>
  <si>
    <t>TEACHER AIDE FICA</t>
  </si>
  <si>
    <t>51.1110.214</t>
  </si>
  <si>
    <t>TEACHER'S MEDICARE</t>
  </si>
  <si>
    <t>TEACHERS MEDICARE ESSER III</t>
  </si>
  <si>
    <t>51.1200.213</t>
  </si>
  <si>
    <t>SPED TEACHERS AIDE FICA</t>
  </si>
  <si>
    <t>51.1200.214</t>
  </si>
  <si>
    <t>SP ED MEDICARE</t>
  </si>
  <si>
    <t>51.1250.213</t>
  </si>
  <si>
    <t>RtI Aide FICA</t>
  </si>
  <si>
    <t>51.1250.214</t>
  </si>
  <si>
    <t>RtI TEACHER MEDICARE</t>
  </si>
  <si>
    <t>Title I RtI TEACHER MEDICARE</t>
  </si>
  <si>
    <t>51.1500.213</t>
  </si>
  <si>
    <t xml:space="preserve">COACHING FICA </t>
  </si>
  <si>
    <t>51.1500.214</t>
  </si>
  <si>
    <t>COACHING MEDICARE</t>
  </si>
  <si>
    <t>51.1650.214</t>
  </si>
  <si>
    <t>CHALLENGE MEDICARE</t>
  </si>
  <si>
    <t>51.2113.214</t>
  </si>
  <si>
    <t>SOCIAL WORKER MEDICARE</t>
  </si>
  <si>
    <t>51.2134.213</t>
  </si>
  <si>
    <t>NURSE FICA</t>
  </si>
  <si>
    <t>51.2150.214</t>
  </si>
  <si>
    <t>SPEECH MEDICARE</t>
  </si>
  <si>
    <t>51.2190.214</t>
  </si>
  <si>
    <t>OTHER SUPP SERV SUPER MEDICARE</t>
  </si>
  <si>
    <t>51.2210.214</t>
  </si>
  <si>
    <t>PROF DEVELOPMENT MEDICARE</t>
  </si>
  <si>
    <t>51.2212.214</t>
  </si>
  <si>
    <t>CURRICULUM COOD MED.</t>
  </si>
  <si>
    <t>51.2313.213</t>
  </si>
  <si>
    <t>TREAS FICA</t>
  </si>
  <si>
    <t>51.2320.214</t>
  </si>
  <si>
    <t>SUPT'S MED</t>
  </si>
  <si>
    <t>51.2321.213</t>
  </si>
  <si>
    <t>SUPT SEC FICA</t>
  </si>
  <si>
    <t>51.2410.213</t>
  </si>
  <si>
    <t>PRINC SECRETARY FICA</t>
  </si>
  <si>
    <t>51.2410.214</t>
  </si>
  <si>
    <t>PRINCIPAL MEDICARE</t>
  </si>
  <si>
    <t>51.2520.213</t>
  </si>
  <si>
    <t>BOOKKEEPER FICA</t>
  </si>
  <si>
    <t>51.2540.213</t>
  </si>
  <si>
    <t>BUILDING FICA</t>
  </si>
  <si>
    <t>51.2560.213</t>
  </si>
  <si>
    <t>CAFETERIA FICA</t>
  </si>
  <si>
    <t>FICA /MEDICARE EXPENSES</t>
  </si>
  <si>
    <t>60.2530.500</t>
  </si>
  <si>
    <t>FACILITIES ACQUISITION &amp; CONS PROJECT</t>
  </si>
  <si>
    <t>CAPITAL OUTLAY EXPENSES</t>
  </si>
  <si>
    <t>70.8110.000</t>
  </si>
  <si>
    <t>ABATE WORKING CASH FUND</t>
  </si>
  <si>
    <t>70.8180.710</t>
  </si>
  <si>
    <t>PERM TR OF WORKING CASH</t>
  </si>
  <si>
    <t>WORKING CASH EXPENSES</t>
  </si>
  <si>
    <t>90.2530.300</t>
  </si>
  <si>
    <t>L.S.-PURCH SERV ACQ/CONs Amend #24</t>
  </si>
  <si>
    <t>90.2530.500</t>
  </si>
  <si>
    <t>L.S.BLD.IMP ACQ/CONS&amp; Amend#25/26</t>
  </si>
  <si>
    <t>90.2540.300</t>
  </si>
  <si>
    <t>L.S. PUR SERV MAINT amend #22</t>
  </si>
  <si>
    <t>HLS EXPENSES</t>
  </si>
  <si>
    <t xml:space="preserve">EXPENSES Total </t>
  </si>
  <si>
    <t>10.2150.410.PS</t>
  </si>
  <si>
    <t>ARP IDEA PRESCHOOL SUPPLIES</t>
  </si>
  <si>
    <t>TITLE II PROF DEVELOPMENT</t>
  </si>
  <si>
    <t xml:space="preserve">IDEA PROF DEVELOPMENT   </t>
  </si>
  <si>
    <t>NON-INST DELIQUENT/NEGLECTED</t>
  </si>
  <si>
    <t>Homeless Supplies Title I</t>
  </si>
  <si>
    <t>4% increase</t>
  </si>
  <si>
    <t>5% increase</t>
  </si>
  <si>
    <t>fixed or specified amount</t>
  </si>
  <si>
    <t>Color Key</t>
  </si>
  <si>
    <t>FY24 &amp; FY25</t>
  </si>
  <si>
    <t>3% increase</t>
  </si>
  <si>
    <t>10.1110.500</t>
  </si>
  <si>
    <t>CAPITAL OUTLAY</t>
  </si>
  <si>
    <t>FY2026</t>
  </si>
  <si>
    <t>FY26 Net Change</t>
  </si>
  <si>
    <t>FY26 Beg Bal</t>
  </si>
  <si>
    <t>40.2550.330</t>
  </si>
  <si>
    <t>TRANSPORTATION PURCHASED SERVICE</t>
  </si>
  <si>
    <t>20.1230.00</t>
  </si>
  <si>
    <t>40.1230.00</t>
  </si>
  <si>
    <t>CORPORATE REPLACEMENT TX</t>
  </si>
  <si>
    <t>10.1911.670</t>
  </si>
  <si>
    <t>REG K-12 PROGRAM PRIVATE TUITION</t>
  </si>
  <si>
    <t>20.2540.500</t>
  </si>
  <si>
    <t>CAPTIAL OUTLAY</t>
  </si>
  <si>
    <t>CAFETERIA SUPPLIES</t>
  </si>
  <si>
    <t>RTI AIDE LOCAL</t>
  </si>
  <si>
    <t>RtI Aide TITLE I</t>
  </si>
  <si>
    <t>RTI AIDE IMRF LOCAL</t>
  </si>
  <si>
    <t>RtI Aide IMRF TITLE I</t>
  </si>
  <si>
    <t>50.2190.212</t>
  </si>
  <si>
    <t>OTHER SUPP SERV SUPER IMRF</t>
  </si>
  <si>
    <t>RTI AIDE FICA LOCAL</t>
  </si>
  <si>
    <t>RtI Aide FICA TITLE I</t>
  </si>
  <si>
    <t>51.2190.213</t>
  </si>
  <si>
    <t>OTHER SUPP SERV SUPER FICA</t>
  </si>
  <si>
    <t>10.1690.00</t>
  </si>
  <si>
    <t>OTHER INCOME-CAFETERIA</t>
  </si>
  <si>
    <t>10.2410.332</t>
  </si>
  <si>
    <t>OFFICE OF PRIN TRAVEL</t>
  </si>
  <si>
    <t>L.S. PUR SERV MAINT amend #22 +</t>
  </si>
  <si>
    <t>L.S.BLD.IMP ACQ/CONS&amp; Amend#25/26/27</t>
  </si>
  <si>
    <t>10.8990.00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</si>
</sst>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7.9"/>
      <color indexed="8"/>
      <name val="Courier New"/>
      <family val="3"/>
    </font>
    <font>
      <b/>
      <u/>
      <sz val="7.9"/>
      <color indexed="8"/>
      <name val="Courier New"/>
      <family val="3"/>
    </font>
    <font>
      <sz val="8"/>
      <color theme="1"/>
      <name val="Calibri"/>
      <family val="2"/>
      <scheme val="minor"/>
    </font>
    <font>
      <sz val="7.9"/>
      <color indexed="8"/>
      <name val="Courier New"/>
      <family val="3"/>
    </font>
    <font>
      <u val="singleAccounting"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7.9"/>
      <color indexed="8"/>
      <name val="Courier New"/>
      <family val="3"/>
    </font>
    <font>
      <u val="singleAccounting"/>
      <sz val="8"/>
      <color indexed="8"/>
      <name val="Arial"/>
      <family val="2"/>
    </font>
    <font>
      <sz val="10"/>
      <color indexed="8"/>
      <name val="MS Sans Serif"/>
      <family val="2"/>
    </font>
    <font>
      <sz val="7.9"/>
      <color indexed="8"/>
      <name val="Arial"/>
      <family val="2"/>
    </font>
    <font>
      <sz val="7.9"/>
      <name val="Courier New"/>
      <family val="3"/>
    </font>
    <font>
      <sz val="8"/>
      <color indexed="8"/>
      <name val="Courier New"/>
      <family val="3"/>
    </font>
    <font>
      <sz val="8"/>
      <color rgb="FF000000"/>
      <name val="Courier New"/>
      <family val="3"/>
    </font>
    <font>
      <b/>
      <sz val="10"/>
      <color indexed="8"/>
      <name val="MS Sans Serif"/>
      <family val="2"/>
    </font>
    <font>
      <b/>
      <sz val="10"/>
      <name val="MS Sans Serif"/>
      <family val="2"/>
    </font>
    <font>
      <b/>
      <sz val="7.9"/>
      <name val="Courier New"/>
      <family val="3"/>
    </font>
    <font>
      <sz val="10"/>
      <name val="MS Sans Serif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vertical="center"/>
    </xf>
    <xf numFmtId="9" fontId="2" fillId="2" borderId="0" xfId="2" applyFont="1" applyFill="1" applyAlignment="1">
      <alignment vertical="center"/>
    </xf>
    <xf numFmtId="2" fontId="3" fillId="2" borderId="0" xfId="2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44" fontId="4" fillId="0" borderId="2" xfId="1" applyFont="1" applyBorder="1"/>
    <xf numFmtId="44" fontId="4" fillId="0" borderId="3" xfId="1" applyFont="1" applyBorder="1"/>
    <xf numFmtId="0" fontId="5" fillId="0" borderId="0" xfId="0" applyFont="1" applyAlignment="1">
      <alignment horizontal="left" vertical="center"/>
    </xf>
    <xf numFmtId="9" fontId="5" fillId="2" borderId="0" xfId="2" applyFont="1" applyFill="1" applyAlignment="1">
      <alignment horizontal="left" vertical="center"/>
    </xf>
    <xf numFmtId="44" fontId="5" fillId="2" borderId="0" xfId="2" applyNumberFormat="1" applyFont="1" applyFill="1" applyAlignment="1">
      <alignment horizontal="left" vertical="center"/>
    </xf>
    <xf numFmtId="0" fontId="4" fillId="0" borderId="4" xfId="0" applyFont="1" applyBorder="1" applyAlignment="1">
      <alignment horizontal="left"/>
    </xf>
    <xf numFmtId="44" fontId="4" fillId="0" borderId="0" xfId="1" applyFont="1" applyBorder="1"/>
    <xf numFmtId="44" fontId="4" fillId="0" borderId="5" xfId="1" applyFont="1" applyBorder="1"/>
    <xf numFmtId="0" fontId="5" fillId="3" borderId="0" xfId="0" applyFont="1" applyFill="1" applyAlignment="1">
      <alignment horizontal="left" vertical="center"/>
    </xf>
    <xf numFmtId="44" fontId="5" fillId="3" borderId="0" xfId="2" applyNumberFormat="1" applyFont="1" applyFill="1" applyAlignment="1">
      <alignment horizontal="left" vertical="center"/>
    </xf>
    <xf numFmtId="44" fontId="6" fillId="0" borderId="0" xfId="1" applyFont="1" applyBorder="1"/>
    <xf numFmtId="9" fontId="5" fillId="3" borderId="0" xfId="2" applyFont="1" applyFill="1" applyAlignment="1">
      <alignment horizontal="left" vertical="center"/>
    </xf>
    <xf numFmtId="0" fontId="4" fillId="3" borderId="4" xfId="0" applyFont="1" applyFill="1" applyBorder="1" applyAlignment="1">
      <alignment horizontal="left"/>
    </xf>
    <xf numFmtId="44" fontId="4" fillId="3" borderId="0" xfId="1" applyFont="1" applyFill="1" applyBorder="1"/>
    <xf numFmtId="0" fontId="0" fillId="3" borderId="0" xfId="0" applyFill="1"/>
    <xf numFmtId="0" fontId="4" fillId="0" borderId="6" xfId="0" applyFont="1" applyBorder="1" applyAlignment="1">
      <alignment horizontal="left"/>
    </xf>
    <xf numFmtId="44" fontId="4" fillId="0" borderId="7" xfId="1" applyFont="1" applyBorder="1"/>
    <xf numFmtId="0" fontId="4" fillId="0" borderId="0" xfId="0" applyFont="1" applyAlignment="1">
      <alignment horizontal="left"/>
    </xf>
    <xf numFmtId="44" fontId="4" fillId="0" borderId="0" xfId="1" applyFont="1"/>
    <xf numFmtId="0" fontId="5" fillId="2" borderId="0" xfId="0" applyFont="1" applyFill="1" applyAlignment="1">
      <alignment horizontal="left" vertical="center"/>
    </xf>
    <xf numFmtId="0" fontId="5" fillId="2" borderId="0" xfId="2" applyNumberFormat="1" applyFont="1" applyFill="1" applyAlignment="1">
      <alignment horizontal="left" vertical="center"/>
    </xf>
    <xf numFmtId="1" fontId="5" fillId="2" borderId="0" xfId="2" applyNumberFormat="1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9" fontId="5" fillId="4" borderId="0" xfId="2" applyFont="1" applyFill="1" applyAlignment="1">
      <alignment horizontal="left" vertical="center"/>
    </xf>
    <xf numFmtId="44" fontId="5" fillId="4" borderId="0" xfId="2" applyNumberFormat="1" applyFont="1" applyFill="1" applyAlignment="1">
      <alignment horizontal="left" vertical="center"/>
    </xf>
    <xf numFmtId="0" fontId="0" fillId="4" borderId="0" xfId="0" applyFill="1"/>
    <xf numFmtId="0" fontId="11" fillId="5" borderId="0" xfId="0" applyFont="1" applyFill="1"/>
    <xf numFmtId="9" fontId="12" fillId="5" borderId="0" xfId="2" applyFont="1" applyFill="1" applyAlignment="1">
      <alignment vertical="center"/>
    </xf>
    <xf numFmtId="0" fontId="5" fillId="5" borderId="0" xfId="0" applyFont="1" applyFill="1" applyAlignment="1">
      <alignment horizontal="left" vertical="center"/>
    </xf>
    <xf numFmtId="44" fontId="0" fillId="5" borderId="0" xfId="0" applyNumberFormat="1" applyFill="1"/>
    <xf numFmtId="44" fontId="2" fillId="2" borderId="0" xfId="2" applyNumberFormat="1" applyFont="1" applyFill="1" applyAlignment="1">
      <alignment horizontal="center" vertical="center"/>
    </xf>
    <xf numFmtId="1" fontId="5" fillId="3" borderId="0" xfId="2" applyNumberFormat="1" applyFont="1" applyFill="1" applyAlignment="1">
      <alignment horizontal="left" vertical="center"/>
    </xf>
    <xf numFmtId="44" fontId="4" fillId="3" borderId="0" xfId="1" applyFont="1" applyFill="1"/>
    <xf numFmtId="0" fontId="4" fillId="3" borderId="0" xfId="0" applyFont="1" applyFill="1" applyAlignment="1">
      <alignment horizontal="left"/>
    </xf>
    <xf numFmtId="1" fontId="9" fillId="2" borderId="0" xfId="2" applyNumberFormat="1" applyFont="1" applyFill="1" applyAlignment="1">
      <alignment horizontal="left" vertical="center"/>
    </xf>
    <xf numFmtId="44" fontId="5" fillId="6" borderId="0" xfId="2" applyNumberFormat="1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9" fontId="9" fillId="4" borderId="0" xfId="2" applyFont="1" applyFill="1" applyAlignment="1">
      <alignment horizontal="left" vertical="center"/>
    </xf>
    <xf numFmtId="44" fontId="9" fillId="4" borderId="0" xfId="2" applyNumberFormat="1" applyFont="1" applyFill="1" applyAlignment="1">
      <alignment horizontal="left" vertical="center"/>
    </xf>
    <xf numFmtId="1" fontId="13" fillId="2" borderId="0" xfId="2" applyNumberFormat="1" applyFont="1" applyFill="1" applyAlignment="1">
      <alignment horizontal="left" vertical="center"/>
    </xf>
    <xf numFmtId="1" fontId="9" fillId="4" borderId="0" xfId="2" applyNumberFormat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44" fontId="9" fillId="2" borderId="0" xfId="2" applyNumberFormat="1" applyFont="1" applyFill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1" fontId="5" fillId="7" borderId="0" xfId="2" applyNumberFormat="1" applyFont="1" applyFill="1" applyAlignment="1">
      <alignment horizontal="left" vertical="center"/>
    </xf>
    <xf numFmtId="44" fontId="5" fillId="7" borderId="0" xfId="2" applyNumberFormat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7" borderId="0" xfId="0" applyFont="1" applyFill="1" applyAlignment="1">
      <alignment horizontal="left" vertical="center"/>
    </xf>
    <xf numFmtId="1" fontId="16" fillId="4" borderId="0" xfId="0" applyNumberFormat="1" applyFont="1" applyFill="1"/>
    <xf numFmtId="0" fontId="17" fillId="2" borderId="0" xfId="0" applyFont="1" applyFill="1"/>
    <xf numFmtId="0" fontId="18" fillId="2" borderId="0" xfId="0" applyFont="1" applyFill="1" applyAlignment="1">
      <alignment horizontal="left" vertical="center"/>
    </xf>
    <xf numFmtId="164" fontId="19" fillId="2" borderId="0" xfId="0" applyNumberFormat="1" applyFont="1" applyFill="1"/>
    <xf numFmtId="44" fontId="7" fillId="8" borderId="5" xfId="1" applyFont="1" applyFill="1" applyBorder="1"/>
    <xf numFmtId="44" fontId="4" fillId="8" borderId="5" xfId="1" applyFont="1" applyFill="1" applyBorder="1"/>
    <xf numFmtId="44" fontId="4" fillId="8" borderId="7" xfId="1" applyFont="1" applyFill="1" applyBorder="1"/>
    <xf numFmtId="44" fontId="4" fillId="8" borderId="8" xfId="1" applyFont="1" applyFill="1" applyBorder="1"/>
    <xf numFmtId="44" fontId="4" fillId="8" borderId="1" xfId="1" applyFont="1" applyFill="1" applyBorder="1" applyAlignment="1">
      <alignment horizontal="left"/>
    </xf>
    <xf numFmtId="44" fontId="7" fillId="8" borderId="2" xfId="1" applyFont="1" applyFill="1" applyBorder="1"/>
    <xf numFmtId="44" fontId="7" fillId="8" borderId="3" xfId="1" applyFont="1" applyFill="1" applyBorder="1"/>
    <xf numFmtId="44" fontId="4" fillId="8" borderId="4" xfId="1" applyFont="1" applyFill="1" applyBorder="1" applyAlignment="1">
      <alignment horizontal="left"/>
    </xf>
    <xf numFmtId="44" fontId="7" fillId="8" borderId="0" xfId="1" applyFont="1" applyFill="1" applyBorder="1"/>
    <xf numFmtId="14" fontId="7" fillId="8" borderId="5" xfId="0" applyNumberFormat="1" applyFont="1" applyFill="1" applyBorder="1" applyAlignment="1">
      <alignment horizontal="center"/>
    </xf>
    <xf numFmtId="44" fontId="8" fillId="8" borderId="0" xfId="1" applyFont="1" applyFill="1" applyBorder="1" applyAlignment="1">
      <alignment horizontal="right" vertical="center"/>
    </xf>
    <xf numFmtId="44" fontId="4" fillId="8" borderId="5" xfId="0" applyNumberFormat="1" applyFont="1" applyFill="1" applyBorder="1"/>
    <xf numFmtId="44" fontId="10" fillId="8" borderId="0" xfId="1" applyFont="1" applyFill="1" applyBorder="1" applyAlignment="1">
      <alignment horizontal="right" vertical="center"/>
    </xf>
    <xf numFmtId="44" fontId="6" fillId="8" borderId="5" xfId="0" applyNumberFormat="1" applyFont="1" applyFill="1" applyBorder="1"/>
    <xf numFmtId="44" fontId="4" fillId="8" borderId="6" xfId="1" applyFont="1" applyFill="1" applyBorder="1" applyAlignment="1">
      <alignment horizontal="left"/>
    </xf>
    <xf numFmtId="44" fontId="4" fillId="8" borderId="8" xfId="0" applyNumberFormat="1" applyFont="1" applyFill="1" applyBorder="1"/>
    <xf numFmtId="44" fontId="5" fillId="9" borderId="0" xfId="2" applyNumberFormat="1" applyFont="1" applyFill="1" applyAlignment="1">
      <alignment horizontal="left" vertical="center"/>
    </xf>
    <xf numFmtId="44" fontId="5" fillId="10" borderId="0" xfId="2" applyNumberFormat="1" applyFont="1" applyFill="1" applyAlignment="1">
      <alignment horizontal="left" vertical="center"/>
    </xf>
    <xf numFmtId="44" fontId="5" fillId="11" borderId="0" xfId="2" applyNumberFormat="1" applyFont="1" applyFill="1" applyAlignment="1">
      <alignment horizontal="left" vertical="center"/>
    </xf>
    <xf numFmtId="0" fontId="0" fillId="10" borderId="0" xfId="0" applyFill="1"/>
    <xf numFmtId="0" fontId="0" fillId="11" borderId="0" xfId="0" applyFill="1"/>
    <xf numFmtId="0" fontId="0" fillId="0" borderId="0" xfId="0" applyFill="1"/>
    <xf numFmtId="44" fontId="5" fillId="0" borderId="0" xfId="2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" fontId="9" fillId="0" borderId="0" xfId="2" applyNumberFormat="1" applyFont="1" applyFill="1" applyAlignment="1">
      <alignment horizontal="left" vertical="center"/>
    </xf>
    <xf numFmtId="44" fontId="9" fillId="0" borderId="0" xfId="2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" fontId="5" fillId="0" borderId="0" xfId="2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1" fillId="0" borderId="0" xfId="0" applyFont="1" applyFill="1"/>
    <xf numFmtId="9" fontId="12" fillId="0" borderId="0" xfId="2" applyFont="1" applyFill="1" applyAlignment="1">
      <alignment vertical="center"/>
    </xf>
    <xf numFmtId="44" fontId="0" fillId="0" borderId="0" xfId="0" applyNumberFormat="1" applyFill="1"/>
    <xf numFmtId="0" fontId="4" fillId="0" borderId="0" xfId="0" applyFont="1" applyFill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F5E12-D7F4-4B4A-B44B-4881FC72F1CE}">
  <dimension ref="A1:O338"/>
  <sheetViews>
    <sheetView workbookViewId="0">
      <selection activeCell="I26" sqref="I26"/>
    </sheetView>
  </sheetViews>
  <sheetFormatPr defaultRowHeight="15.05" x14ac:dyDescent="0.3"/>
  <cols>
    <col min="1" max="1" width="14.109375" customWidth="1"/>
    <col min="2" max="2" width="3.109375" customWidth="1"/>
    <col min="3" max="3" width="30.6640625" customWidth="1"/>
    <col min="4" max="6" width="14.6640625" customWidth="1"/>
    <col min="7" max="7" width="10.33203125" style="22" customWidth="1"/>
    <col min="8" max="8" width="12.33203125" style="23" customWidth="1"/>
    <col min="9" max="9" width="11.88671875" style="23" customWidth="1"/>
    <col min="10" max="10" width="10.33203125" style="22" customWidth="1"/>
    <col min="11" max="11" width="13" style="23" customWidth="1"/>
    <col min="12" max="12" width="11.88671875" style="23" customWidth="1"/>
    <col min="13" max="13" width="10.33203125" style="22" customWidth="1"/>
    <col min="14" max="14" width="15.109375" style="23" customWidth="1"/>
    <col min="15" max="15" width="11.88671875" style="23" customWidth="1"/>
  </cols>
  <sheetData>
    <row r="1" spans="1:15" ht="14.4" x14ac:dyDescent="0.3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6"/>
      <c r="J1" s="4" t="s">
        <v>6</v>
      </c>
      <c r="K1" s="5" t="s">
        <v>7</v>
      </c>
      <c r="L1" s="6"/>
      <c r="M1" s="4" t="s">
        <v>6</v>
      </c>
      <c r="N1" s="5" t="s">
        <v>7</v>
      </c>
      <c r="O1" s="6"/>
    </row>
    <row r="2" spans="1:15" ht="14.4" x14ac:dyDescent="0.3">
      <c r="A2" s="7" t="s">
        <v>8</v>
      </c>
      <c r="B2" s="8" t="s">
        <v>9</v>
      </c>
      <c r="C2" s="7" t="s">
        <v>10</v>
      </c>
      <c r="D2" s="9">
        <v>1968282</v>
      </c>
      <c r="E2" s="9">
        <v>2099467.83</v>
      </c>
      <c r="F2" s="9">
        <v>2162451.86</v>
      </c>
      <c r="G2" s="10" t="s">
        <v>11</v>
      </c>
      <c r="H2" s="11">
        <f>SUM(D36)</f>
        <v>3043565</v>
      </c>
      <c r="I2" s="12"/>
      <c r="J2" s="10" t="s">
        <v>11</v>
      </c>
      <c r="K2" s="11">
        <f>SUM(E36)</f>
        <v>3125082.97</v>
      </c>
      <c r="L2" s="12"/>
      <c r="M2" s="10" t="s">
        <v>11</v>
      </c>
      <c r="N2" s="11">
        <f>SUM(F36)</f>
        <v>3188636.04</v>
      </c>
      <c r="O2" s="12"/>
    </row>
    <row r="3" spans="1:15" ht="14.4" x14ac:dyDescent="0.3">
      <c r="A3" s="7" t="s">
        <v>12</v>
      </c>
      <c r="B3" s="8" t="s">
        <v>9</v>
      </c>
      <c r="C3" s="7" t="s">
        <v>13</v>
      </c>
      <c r="D3" s="9">
        <v>17880</v>
      </c>
      <c r="E3" s="9">
        <v>18968.14</v>
      </c>
      <c r="F3" s="9">
        <v>19537.18</v>
      </c>
      <c r="G3" s="10" t="s">
        <v>14</v>
      </c>
      <c r="H3" s="11">
        <f>SUM(D44)</f>
        <v>296421</v>
      </c>
      <c r="I3" s="12"/>
      <c r="J3" s="10" t="s">
        <v>14</v>
      </c>
      <c r="K3" s="11">
        <f>SUM(E44)</f>
        <v>295811.5</v>
      </c>
      <c r="L3" s="12"/>
      <c r="M3" s="10" t="s">
        <v>14</v>
      </c>
      <c r="N3" s="11">
        <f>SUM(F44)</f>
        <v>303385.77</v>
      </c>
      <c r="O3" s="12"/>
    </row>
    <row r="4" spans="1:15" ht="14.4" x14ac:dyDescent="0.3">
      <c r="A4" s="7" t="s">
        <v>15</v>
      </c>
      <c r="B4" s="8" t="s">
        <v>9</v>
      </c>
      <c r="C4" s="7" t="s">
        <v>16</v>
      </c>
      <c r="D4" s="9">
        <v>147800</v>
      </c>
      <c r="E4" s="9">
        <v>147800</v>
      </c>
      <c r="F4" s="9">
        <v>147800</v>
      </c>
      <c r="G4" s="10" t="s">
        <v>17</v>
      </c>
      <c r="H4" s="11">
        <f>SUM(D48)</f>
        <v>271309</v>
      </c>
      <c r="I4" s="12"/>
      <c r="J4" s="10" t="s">
        <v>17</v>
      </c>
      <c r="K4" s="11">
        <f>SUM(E48)</f>
        <v>280378.25</v>
      </c>
      <c r="L4" s="12"/>
      <c r="M4" s="10" t="s">
        <v>17</v>
      </c>
      <c r="N4" s="11">
        <f>SUM(F48)</f>
        <v>286074.5</v>
      </c>
      <c r="O4" s="12"/>
    </row>
    <row r="5" spans="1:15" ht="14.4" x14ac:dyDescent="0.3">
      <c r="A5" s="7" t="s">
        <v>18</v>
      </c>
      <c r="B5" s="8" t="s">
        <v>9</v>
      </c>
      <c r="C5" s="13" t="s">
        <v>19</v>
      </c>
      <c r="D5" s="9">
        <v>48000</v>
      </c>
      <c r="E5" s="9">
        <v>48000</v>
      </c>
      <c r="F5" s="9">
        <v>48000</v>
      </c>
      <c r="G5" s="10" t="s">
        <v>20</v>
      </c>
      <c r="H5" s="11">
        <f>SUM(D55)</f>
        <v>275242</v>
      </c>
      <c r="I5" s="12"/>
      <c r="J5" s="10" t="s">
        <v>20</v>
      </c>
      <c r="K5" s="11">
        <f>SUM(E55)</f>
        <v>286067.29000000004</v>
      </c>
      <c r="L5" s="12"/>
      <c r="M5" s="10" t="s">
        <v>20</v>
      </c>
      <c r="N5" s="11">
        <f>SUM(F55)</f>
        <v>290423.03000000003</v>
      </c>
      <c r="O5" s="12"/>
    </row>
    <row r="6" spans="1:15" ht="14.4" x14ac:dyDescent="0.3">
      <c r="A6" s="7" t="s">
        <v>21</v>
      </c>
      <c r="B6" s="8" t="s">
        <v>9</v>
      </c>
      <c r="C6" s="7" t="s">
        <v>22</v>
      </c>
      <c r="D6" s="14">
        <v>101721</v>
      </c>
      <c r="E6" s="14">
        <v>75000</v>
      </c>
      <c r="F6" s="14">
        <v>75000</v>
      </c>
      <c r="G6" s="10" t="s">
        <v>23</v>
      </c>
      <c r="H6" s="11">
        <f>SUM(D62)</f>
        <v>42135</v>
      </c>
      <c r="I6" s="12"/>
      <c r="J6" s="10" t="s">
        <v>23</v>
      </c>
      <c r="K6" s="11">
        <f>SUM(E62)</f>
        <v>37139</v>
      </c>
      <c r="L6" s="12"/>
      <c r="M6" s="10" t="s">
        <v>23</v>
      </c>
      <c r="N6" s="11">
        <f>SUM(F62)</f>
        <v>38099</v>
      </c>
      <c r="O6" s="12"/>
    </row>
    <row r="7" spans="1:15" ht="14.4" x14ac:dyDescent="0.3">
      <c r="A7" s="7" t="s">
        <v>24</v>
      </c>
      <c r="B7" s="8" t="s">
        <v>9</v>
      </c>
      <c r="C7" s="7" t="s">
        <v>25</v>
      </c>
      <c r="D7" s="9">
        <v>30000</v>
      </c>
      <c r="E7" s="9">
        <v>40000</v>
      </c>
      <c r="F7" s="9">
        <v>40000</v>
      </c>
      <c r="G7" s="10" t="s">
        <v>26</v>
      </c>
      <c r="H7" s="11">
        <f>SUM(D70)</f>
        <v>55378</v>
      </c>
      <c r="I7" s="12"/>
      <c r="J7" s="10" t="s">
        <v>26</v>
      </c>
      <c r="K7" s="11">
        <f>SUM(E70)</f>
        <v>41023.49</v>
      </c>
      <c r="L7" s="12"/>
      <c r="M7" s="10" t="s">
        <v>26</v>
      </c>
      <c r="N7" s="11">
        <f>SUM(F70)</f>
        <v>42085.384700000002</v>
      </c>
      <c r="O7" s="12"/>
    </row>
    <row r="8" spans="1:15" ht="14.4" x14ac:dyDescent="0.3">
      <c r="A8" s="7" t="s">
        <v>27</v>
      </c>
      <c r="B8" s="8" t="s">
        <v>9</v>
      </c>
      <c r="C8" s="7" t="s">
        <v>28</v>
      </c>
      <c r="D8" s="9">
        <v>22000</v>
      </c>
      <c r="E8" s="9">
        <v>22000</v>
      </c>
      <c r="F8" s="9">
        <v>22000</v>
      </c>
      <c r="G8" s="10" t="s">
        <v>29</v>
      </c>
      <c r="H8" s="11">
        <f>SUM(D75)</f>
        <v>221085</v>
      </c>
      <c r="I8" s="12"/>
      <c r="J8" s="10" t="s">
        <v>29</v>
      </c>
      <c r="K8" s="11">
        <f>SUM(E75)</f>
        <v>0</v>
      </c>
      <c r="L8" s="12"/>
      <c r="M8" s="10" t="s">
        <v>29</v>
      </c>
      <c r="N8" s="11">
        <f>SUM(F75)</f>
        <v>0</v>
      </c>
      <c r="O8" s="12"/>
    </row>
    <row r="9" spans="1:15" ht="14.4" x14ac:dyDescent="0.3">
      <c r="A9" s="7" t="s">
        <v>30</v>
      </c>
      <c r="B9" s="8" t="s">
        <v>9</v>
      </c>
      <c r="C9" s="7" t="s">
        <v>31</v>
      </c>
      <c r="D9" s="9">
        <v>10000</v>
      </c>
      <c r="E9" s="9">
        <v>10000</v>
      </c>
      <c r="F9" s="9">
        <v>10000</v>
      </c>
      <c r="G9" s="10" t="s">
        <v>32</v>
      </c>
      <c r="H9" s="11">
        <f>SUM(D79)</f>
        <v>33417</v>
      </c>
      <c r="I9" s="12"/>
      <c r="J9" s="10" t="s">
        <v>32</v>
      </c>
      <c r="K9" s="11">
        <f>SUM(E79)</f>
        <v>35446.49</v>
      </c>
      <c r="L9" s="12"/>
      <c r="M9" s="10" t="s">
        <v>32</v>
      </c>
      <c r="N9" s="11">
        <f>SUM(F79)</f>
        <v>36508.379999999997</v>
      </c>
      <c r="O9" s="12"/>
    </row>
    <row r="10" spans="1:15" x14ac:dyDescent="0.35">
      <c r="A10" s="7" t="s">
        <v>33</v>
      </c>
      <c r="B10" s="8" t="s">
        <v>9</v>
      </c>
      <c r="C10" s="7" t="s">
        <v>34</v>
      </c>
      <c r="D10" s="9">
        <v>12000</v>
      </c>
      <c r="E10" s="9">
        <v>12000</v>
      </c>
      <c r="F10" s="9">
        <v>12000</v>
      </c>
      <c r="G10" s="10" t="s">
        <v>35</v>
      </c>
      <c r="H10" s="15">
        <f>SUM(D83)</f>
        <v>46488</v>
      </c>
      <c r="I10" s="12"/>
      <c r="J10" s="10" t="s">
        <v>35</v>
      </c>
      <c r="K10" s="15">
        <f>SUM(E83)</f>
        <v>49313.15</v>
      </c>
      <c r="L10" s="12"/>
      <c r="M10" s="10" t="s">
        <v>35</v>
      </c>
      <c r="N10" s="15">
        <f>SUM(F83)</f>
        <v>50791.040000000001</v>
      </c>
      <c r="O10" s="12"/>
    </row>
    <row r="11" spans="1:15" ht="14.4" x14ac:dyDescent="0.3">
      <c r="A11" s="7" t="s">
        <v>36</v>
      </c>
      <c r="B11" s="8" t="s">
        <v>9</v>
      </c>
      <c r="C11" s="7" t="s">
        <v>37</v>
      </c>
      <c r="D11" s="9">
        <v>1000</v>
      </c>
      <c r="E11" s="9">
        <v>1000</v>
      </c>
      <c r="F11" s="9">
        <v>1000</v>
      </c>
      <c r="G11" s="10"/>
      <c r="H11" s="11">
        <f>SUM(H2:H10)</f>
        <v>4285040</v>
      </c>
      <c r="I11" s="12"/>
      <c r="J11" s="10"/>
      <c r="K11" s="11">
        <f>SUM(K2:K10)</f>
        <v>4150262.1400000006</v>
      </c>
      <c r="L11" s="12"/>
      <c r="M11" s="10"/>
      <c r="N11" s="11">
        <f>SUM(N2:N10)</f>
        <v>4236003.1446999991</v>
      </c>
      <c r="O11" s="12"/>
    </row>
    <row r="12" spans="1:15" ht="14.4" x14ac:dyDescent="0.3">
      <c r="A12" s="7" t="s">
        <v>38</v>
      </c>
      <c r="B12" s="8" t="s">
        <v>9</v>
      </c>
      <c r="C12" s="7" t="s">
        <v>39</v>
      </c>
      <c r="D12" s="9">
        <v>5500</v>
      </c>
      <c r="E12" s="9">
        <v>5500</v>
      </c>
      <c r="F12" s="9">
        <v>5500</v>
      </c>
      <c r="G12" s="10" t="s">
        <v>40</v>
      </c>
      <c r="H12" s="11"/>
      <c r="I12" s="57" t="s">
        <v>41</v>
      </c>
      <c r="J12" s="10" t="s">
        <v>40</v>
      </c>
      <c r="K12" s="11"/>
      <c r="L12" s="57" t="s">
        <v>42</v>
      </c>
      <c r="M12" s="10" t="s">
        <v>40</v>
      </c>
      <c r="N12" s="11"/>
      <c r="O12" s="57" t="s">
        <v>43</v>
      </c>
    </row>
    <row r="13" spans="1:15" s="19" customFormat="1" ht="14.4" x14ac:dyDescent="0.3">
      <c r="A13" s="13" t="s">
        <v>44</v>
      </c>
      <c r="B13" s="16" t="s">
        <v>7</v>
      </c>
      <c r="C13" s="13" t="s">
        <v>45</v>
      </c>
      <c r="D13" s="14">
        <v>50000</v>
      </c>
      <c r="E13" s="14">
        <v>50000</v>
      </c>
      <c r="F13" s="14">
        <v>50000</v>
      </c>
      <c r="G13" s="17" t="s">
        <v>11</v>
      </c>
      <c r="H13" s="18">
        <f>SUM(D259)</f>
        <v>3043564</v>
      </c>
      <c r="I13" s="58">
        <f t="shared" ref="I13:I21" si="0">SUM(H2-H13)</f>
        <v>1</v>
      </c>
      <c r="J13" s="17" t="s">
        <v>11</v>
      </c>
      <c r="K13" s="18">
        <f>SUM(E259)</f>
        <v>3035922.1099999994</v>
      </c>
      <c r="L13" s="58">
        <f t="shared" ref="L13:L21" si="1">SUM(K2-K13)</f>
        <v>89160.860000000801</v>
      </c>
      <c r="M13" s="17" t="s">
        <v>11</v>
      </c>
      <c r="N13" s="18">
        <f>SUM(F259)</f>
        <v>3179144.3636999996</v>
      </c>
      <c r="O13" s="58">
        <f t="shared" ref="O13:O21" si="2">SUM(N2-N13)</f>
        <v>9491.6763000003994</v>
      </c>
    </row>
    <row r="14" spans="1:15" ht="14.4" x14ac:dyDescent="0.3">
      <c r="A14" s="7" t="s">
        <v>46</v>
      </c>
      <c r="B14" s="8" t="s">
        <v>9</v>
      </c>
      <c r="C14" s="7" t="s">
        <v>47</v>
      </c>
      <c r="D14" s="9">
        <v>13500</v>
      </c>
      <c r="E14" s="9">
        <v>13500</v>
      </c>
      <c r="F14" s="9">
        <v>13500</v>
      </c>
      <c r="G14" s="10" t="s">
        <v>14</v>
      </c>
      <c r="H14" s="11">
        <f>SUM(D271)</f>
        <v>406064</v>
      </c>
      <c r="I14" s="58">
        <f t="shared" si="0"/>
        <v>-109643</v>
      </c>
      <c r="J14" s="10" t="s">
        <v>14</v>
      </c>
      <c r="K14" s="11">
        <f>SUM(E271)</f>
        <v>327191</v>
      </c>
      <c r="L14" s="58">
        <f t="shared" si="1"/>
        <v>-31379.5</v>
      </c>
      <c r="M14" s="10" t="s">
        <v>14</v>
      </c>
      <c r="N14" s="11">
        <f>SUM(F271)</f>
        <v>339550.55</v>
      </c>
      <c r="O14" s="58">
        <f t="shared" si="2"/>
        <v>-36164.77999999997</v>
      </c>
    </row>
    <row r="15" spans="1:15" ht="14.4" x14ac:dyDescent="0.3">
      <c r="A15" s="7" t="s">
        <v>48</v>
      </c>
      <c r="B15" s="8" t="s">
        <v>9</v>
      </c>
      <c r="C15" s="7" t="s">
        <v>49</v>
      </c>
      <c r="D15" s="9">
        <v>1000</v>
      </c>
      <c r="E15" s="9">
        <v>1000</v>
      </c>
      <c r="F15" s="9">
        <v>1000</v>
      </c>
      <c r="G15" s="10" t="s">
        <v>17</v>
      </c>
      <c r="H15" s="11">
        <f>SUM(D277)</f>
        <v>272278</v>
      </c>
      <c r="I15" s="58">
        <f t="shared" si="0"/>
        <v>-969</v>
      </c>
      <c r="J15" s="10" t="s">
        <v>17</v>
      </c>
      <c r="K15" s="11">
        <f>SUM(E277)</f>
        <v>281353.25</v>
      </c>
      <c r="L15" s="58">
        <f t="shared" si="1"/>
        <v>-975</v>
      </c>
      <c r="M15" s="10" t="s">
        <v>17</v>
      </c>
      <c r="N15" s="11">
        <f>SUM(F277)</f>
        <v>287049.5</v>
      </c>
      <c r="O15" s="58">
        <f t="shared" si="2"/>
        <v>-975</v>
      </c>
    </row>
    <row r="16" spans="1:15" ht="14.4" x14ac:dyDescent="0.3">
      <c r="A16" s="7" t="s">
        <v>50</v>
      </c>
      <c r="B16" s="8" t="s">
        <v>9</v>
      </c>
      <c r="C16" s="7" t="s">
        <v>51</v>
      </c>
      <c r="D16" s="14">
        <v>20000</v>
      </c>
      <c r="E16" s="14">
        <v>20000</v>
      </c>
      <c r="F16" s="14">
        <v>20000</v>
      </c>
      <c r="G16" s="10" t="s">
        <v>20</v>
      </c>
      <c r="H16" s="11">
        <f>SUM(D284)</f>
        <v>316933</v>
      </c>
      <c r="I16" s="58">
        <f t="shared" si="0"/>
        <v>-41691</v>
      </c>
      <c r="J16" s="10" t="s">
        <v>20</v>
      </c>
      <c r="K16" s="11">
        <f>SUM(E284)</f>
        <v>319549.65000000002</v>
      </c>
      <c r="L16" s="58">
        <f t="shared" si="1"/>
        <v>-33482.359999999986</v>
      </c>
      <c r="M16" s="10" t="s">
        <v>20</v>
      </c>
      <c r="N16" s="11">
        <f>SUM(F284)</f>
        <v>335527.13250000001</v>
      </c>
      <c r="O16" s="58">
        <f t="shared" si="2"/>
        <v>-45104.102499999979</v>
      </c>
    </row>
    <row r="17" spans="1:15" ht="14.4" x14ac:dyDescent="0.3">
      <c r="A17" s="7" t="s">
        <v>52</v>
      </c>
      <c r="B17" s="8" t="s">
        <v>9</v>
      </c>
      <c r="C17" s="7" t="s">
        <v>53</v>
      </c>
      <c r="D17" s="9">
        <v>8000</v>
      </c>
      <c r="E17" s="9">
        <v>8000</v>
      </c>
      <c r="F17" s="9">
        <v>8000</v>
      </c>
      <c r="G17" s="10" t="s">
        <v>23</v>
      </c>
      <c r="H17" s="11">
        <f>SUM(D297)</f>
        <v>30434</v>
      </c>
      <c r="I17" s="58">
        <f t="shared" si="0"/>
        <v>11701</v>
      </c>
      <c r="J17" s="10" t="s">
        <v>23</v>
      </c>
      <c r="K17" s="11">
        <f>SUM(E297)</f>
        <v>31955.7</v>
      </c>
      <c r="L17" s="58">
        <f t="shared" si="1"/>
        <v>5183.2999999999993</v>
      </c>
      <c r="M17" s="10" t="s">
        <v>23</v>
      </c>
      <c r="N17" s="11">
        <f>SUM(F297)</f>
        <v>33553.485000000001</v>
      </c>
      <c r="O17" s="58">
        <f t="shared" si="2"/>
        <v>4545.5149999999994</v>
      </c>
    </row>
    <row r="18" spans="1:15" ht="14.4" x14ac:dyDescent="0.3">
      <c r="A18" s="7" t="s">
        <v>54</v>
      </c>
      <c r="B18" s="8" t="s">
        <v>9</v>
      </c>
      <c r="C18" s="7" t="s">
        <v>55</v>
      </c>
      <c r="D18" s="9">
        <v>500</v>
      </c>
      <c r="E18" s="9">
        <v>500</v>
      </c>
      <c r="F18" s="9">
        <v>500</v>
      </c>
      <c r="G18" s="10" t="s">
        <v>26</v>
      </c>
      <c r="H18" s="11">
        <f>SUM(D325)</f>
        <v>58945</v>
      </c>
      <c r="I18" s="58">
        <f t="shared" si="0"/>
        <v>-3567</v>
      </c>
      <c r="J18" s="10" t="s">
        <v>26</v>
      </c>
      <c r="K18" s="11">
        <f>SUM(E325)</f>
        <v>61629.750000000007</v>
      </c>
      <c r="L18" s="58">
        <f t="shared" si="1"/>
        <v>-20606.260000000009</v>
      </c>
      <c r="M18" s="10" t="s">
        <v>26</v>
      </c>
      <c r="N18" s="11">
        <f>SUM(F325)</f>
        <v>64711.237500000003</v>
      </c>
      <c r="O18" s="58">
        <f t="shared" si="2"/>
        <v>-22625.852800000001</v>
      </c>
    </row>
    <row r="19" spans="1:15" ht="14.4" x14ac:dyDescent="0.3">
      <c r="A19" s="7" t="s">
        <v>56</v>
      </c>
      <c r="B19" s="8" t="s">
        <v>9</v>
      </c>
      <c r="C19" s="7" t="s">
        <v>57</v>
      </c>
      <c r="D19" s="9">
        <v>329188</v>
      </c>
      <c r="E19" s="9">
        <v>329188</v>
      </c>
      <c r="F19" s="9">
        <v>329188</v>
      </c>
      <c r="G19" s="10" t="s">
        <v>29</v>
      </c>
      <c r="H19" s="11">
        <f>SUM(D328)</f>
        <v>310210.65000000002</v>
      </c>
      <c r="I19" s="58">
        <f t="shared" si="0"/>
        <v>-89125.650000000023</v>
      </c>
      <c r="J19" s="10" t="s">
        <v>29</v>
      </c>
      <c r="K19" s="11">
        <f>SUM(E328)</f>
        <v>2.27</v>
      </c>
      <c r="L19" s="58">
        <f t="shared" si="1"/>
        <v>-2.27</v>
      </c>
      <c r="M19" s="10" t="s">
        <v>29</v>
      </c>
      <c r="N19" s="11">
        <f>SUM(F328)</f>
        <v>0</v>
      </c>
      <c r="O19" s="58">
        <f t="shared" si="2"/>
        <v>0</v>
      </c>
    </row>
    <row r="20" spans="1:15" ht="14.4" x14ac:dyDescent="0.3">
      <c r="A20" s="7" t="s">
        <v>58</v>
      </c>
      <c r="B20" s="8" t="s">
        <v>9</v>
      </c>
      <c r="C20" s="7" t="s">
        <v>59</v>
      </c>
      <c r="D20" s="9">
        <v>29000</v>
      </c>
      <c r="E20" s="9">
        <v>29000</v>
      </c>
      <c r="F20" s="9">
        <v>29000</v>
      </c>
      <c r="G20" s="10" t="s">
        <v>32</v>
      </c>
      <c r="H20" s="11">
        <f>SUM(D332)</f>
        <v>130439</v>
      </c>
      <c r="I20" s="58">
        <f t="shared" si="0"/>
        <v>-97022</v>
      </c>
      <c r="J20" s="10" t="s">
        <v>32</v>
      </c>
      <c r="K20" s="11">
        <f>SUM(E332)</f>
        <v>0</v>
      </c>
      <c r="L20" s="58">
        <f t="shared" si="1"/>
        <v>35446.49</v>
      </c>
      <c r="M20" s="10" t="s">
        <v>32</v>
      </c>
      <c r="N20" s="11">
        <f>SUM(F332)</f>
        <v>0</v>
      </c>
      <c r="O20" s="58">
        <f t="shared" si="2"/>
        <v>36508.379999999997</v>
      </c>
    </row>
    <row r="21" spans="1:15" x14ac:dyDescent="0.35">
      <c r="A21" s="7" t="s">
        <v>60</v>
      </c>
      <c r="B21" s="8" t="s">
        <v>9</v>
      </c>
      <c r="C21" s="7" t="s">
        <v>61</v>
      </c>
      <c r="D21" s="9">
        <v>1757</v>
      </c>
      <c r="E21" s="9">
        <v>0</v>
      </c>
      <c r="F21" s="9">
        <v>0</v>
      </c>
      <c r="G21" s="10" t="s">
        <v>35</v>
      </c>
      <c r="H21" s="15">
        <f>SUM(D337)</f>
        <v>59824.35</v>
      </c>
      <c r="I21" s="58">
        <f t="shared" si="0"/>
        <v>-13336.349999999999</v>
      </c>
      <c r="J21" s="10" t="s">
        <v>35</v>
      </c>
      <c r="K21" s="15">
        <f>SUM(E337)</f>
        <v>59824.35</v>
      </c>
      <c r="L21" s="58">
        <f t="shared" si="1"/>
        <v>-10511.199999999997</v>
      </c>
      <c r="M21" s="10" t="s">
        <v>35</v>
      </c>
      <c r="N21" s="15">
        <f>SUM(F337)</f>
        <v>59824.35</v>
      </c>
      <c r="O21" s="58">
        <f t="shared" si="2"/>
        <v>-9033.3099999999977</v>
      </c>
    </row>
    <row r="22" spans="1:15" ht="14.4" x14ac:dyDescent="0.3">
      <c r="A22" s="7" t="s">
        <v>62</v>
      </c>
      <c r="B22" s="8" t="s">
        <v>9</v>
      </c>
      <c r="C22" s="7" t="s">
        <v>63</v>
      </c>
      <c r="D22" s="9">
        <v>200</v>
      </c>
      <c r="E22" s="9">
        <v>200</v>
      </c>
      <c r="F22" s="9">
        <v>200</v>
      </c>
      <c r="G22" s="20"/>
      <c r="H22" s="21">
        <f>SUM(H13:H21)</f>
        <v>4628692</v>
      </c>
      <c r="I22" s="60">
        <f>SUM(I13:I21)</f>
        <v>-343652</v>
      </c>
      <c r="J22" s="20"/>
      <c r="K22" s="21">
        <f>SUM(K13:K21)</f>
        <v>4117428.0799999996</v>
      </c>
      <c r="L22" s="60">
        <f>SUM(L13:L21)</f>
        <v>32834.060000000805</v>
      </c>
      <c r="M22" s="20"/>
      <c r="N22" s="21">
        <f>SUM(N13:N21)</f>
        <v>4299360.6186999986</v>
      </c>
      <c r="O22" s="60">
        <f>SUM(O13:O21)</f>
        <v>-63357.473999999558</v>
      </c>
    </row>
    <row r="23" spans="1:15" ht="14.4" x14ac:dyDescent="0.3">
      <c r="A23" s="7" t="s">
        <v>64</v>
      </c>
      <c r="B23" s="8" t="s">
        <v>65</v>
      </c>
      <c r="C23" s="7" t="s">
        <v>66</v>
      </c>
      <c r="D23" s="9">
        <v>19275</v>
      </c>
      <c r="E23" s="9">
        <v>19275</v>
      </c>
      <c r="F23" s="9">
        <v>19275</v>
      </c>
    </row>
    <row r="24" spans="1:15" ht="14.4" x14ac:dyDescent="0.3">
      <c r="A24" s="24" t="s">
        <v>67</v>
      </c>
      <c r="B24" s="8" t="s">
        <v>9</v>
      </c>
      <c r="C24" s="24" t="s">
        <v>68</v>
      </c>
      <c r="D24" s="9">
        <v>39000</v>
      </c>
      <c r="E24" s="9">
        <v>39000</v>
      </c>
      <c r="F24" s="9">
        <v>39000</v>
      </c>
      <c r="G24" s="61"/>
      <c r="H24" s="62" t="s">
        <v>69</v>
      </c>
      <c r="I24" s="63" t="s">
        <v>70</v>
      </c>
      <c r="J24" s="61"/>
      <c r="K24" s="62" t="s">
        <v>71</v>
      </c>
      <c r="L24" s="63" t="s">
        <v>72</v>
      </c>
      <c r="M24" s="61"/>
      <c r="N24" s="62" t="s">
        <v>73</v>
      </c>
      <c r="O24" s="63" t="s">
        <v>74</v>
      </c>
    </row>
    <row r="25" spans="1:15" ht="14.4" x14ac:dyDescent="0.3">
      <c r="A25" s="24" t="s">
        <v>75</v>
      </c>
      <c r="B25" s="8" t="s">
        <v>9</v>
      </c>
      <c r="C25" s="24" t="s">
        <v>76</v>
      </c>
      <c r="D25" s="9">
        <v>16000</v>
      </c>
      <c r="E25" s="9">
        <v>16000</v>
      </c>
      <c r="F25" s="9">
        <v>16000</v>
      </c>
      <c r="G25" s="64"/>
      <c r="H25" s="65" t="s">
        <v>77</v>
      </c>
      <c r="I25" s="66">
        <v>45107</v>
      </c>
      <c r="J25" s="64"/>
      <c r="K25" s="65" t="s">
        <v>77</v>
      </c>
      <c r="L25" s="66">
        <v>45473</v>
      </c>
      <c r="M25" s="64"/>
      <c r="N25" s="65" t="s">
        <v>77</v>
      </c>
      <c r="O25" s="66">
        <v>45838</v>
      </c>
    </row>
    <row r="26" spans="1:15" ht="14.4" x14ac:dyDescent="0.3">
      <c r="A26" s="7" t="s">
        <v>78</v>
      </c>
      <c r="B26" s="8" t="s">
        <v>79</v>
      </c>
      <c r="C26" s="7" t="s">
        <v>80</v>
      </c>
      <c r="D26" s="9">
        <v>54356</v>
      </c>
      <c r="E26" s="9">
        <v>54356</v>
      </c>
      <c r="F26" s="9">
        <v>54356</v>
      </c>
      <c r="G26" s="64" t="s">
        <v>11</v>
      </c>
      <c r="H26" s="67">
        <v>2774444.05</v>
      </c>
      <c r="I26" s="68">
        <f t="shared" ref="I26:I34" si="3">SUM(H26+I13)</f>
        <v>2774445.05</v>
      </c>
      <c r="J26" s="64" t="s">
        <v>11</v>
      </c>
      <c r="K26" s="67">
        <f>(I26)</f>
        <v>2774445.05</v>
      </c>
      <c r="L26" s="68">
        <f t="shared" ref="L26:L34" si="4">SUM(K26+L13)</f>
        <v>2863605.9100000006</v>
      </c>
      <c r="M26" s="64" t="s">
        <v>11</v>
      </c>
      <c r="N26" s="67">
        <f>(L26)</f>
        <v>2863605.9100000006</v>
      </c>
      <c r="O26" s="68">
        <f t="shared" ref="O26:O34" si="5">SUM(N26+O13)</f>
        <v>2873097.586300001</v>
      </c>
    </row>
    <row r="27" spans="1:15" ht="14.4" x14ac:dyDescent="0.3">
      <c r="A27" s="7" t="s">
        <v>81</v>
      </c>
      <c r="B27" s="25">
        <v>30</v>
      </c>
      <c r="C27" s="7" t="s">
        <v>82</v>
      </c>
      <c r="D27" s="9">
        <v>1444</v>
      </c>
      <c r="E27" s="9">
        <v>1444</v>
      </c>
      <c r="F27" s="9">
        <v>1444</v>
      </c>
      <c r="G27" s="64" t="s">
        <v>14</v>
      </c>
      <c r="H27" s="67">
        <v>298978.12</v>
      </c>
      <c r="I27" s="68">
        <f t="shared" si="3"/>
        <v>189335.12</v>
      </c>
      <c r="J27" s="64" t="s">
        <v>14</v>
      </c>
      <c r="K27" s="67">
        <f t="shared" ref="K27:K34" si="6">(I27)</f>
        <v>189335.12</v>
      </c>
      <c r="L27" s="68">
        <f t="shared" si="4"/>
        <v>157955.62</v>
      </c>
      <c r="M27" s="64" t="s">
        <v>14</v>
      </c>
      <c r="N27" s="67">
        <f t="shared" ref="N27:N34" si="7">(L27)</f>
        <v>157955.62</v>
      </c>
      <c r="O27" s="68">
        <f t="shared" si="5"/>
        <v>121790.84000000003</v>
      </c>
    </row>
    <row r="28" spans="1:15" ht="14.4" x14ac:dyDescent="0.3">
      <c r="A28" s="7" t="s">
        <v>83</v>
      </c>
      <c r="B28" s="8" t="s">
        <v>84</v>
      </c>
      <c r="C28" s="7" t="s">
        <v>85</v>
      </c>
      <c r="D28" s="9">
        <v>42793</v>
      </c>
      <c r="E28" s="9">
        <v>42793</v>
      </c>
      <c r="F28" s="9">
        <v>42793</v>
      </c>
      <c r="G28" s="64" t="s">
        <v>86</v>
      </c>
      <c r="H28" s="67">
        <v>16491.03</v>
      </c>
      <c r="I28" s="68">
        <f t="shared" si="3"/>
        <v>15522.029999999999</v>
      </c>
      <c r="J28" s="64" t="s">
        <v>86</v>
      </c>
      <c r="K28" s="67">
        <f t="shared" si="6"/>
        <v>15522.029999999999</v>
      </c>
      <c r="L28" s="68">
        <f t="shared" si="4"/>
        <v>14547.029999999999</v>
      </c>
      <c r="M28" s="64" t="s">
        <v>86</v>
      </c>
      <c r="N28" s="67">
        <f t="shared" si="7"/>
        <v>14547.029999999999</v>
      </c>
      <c r="O28" s="68">
        <f t="shared" si="5"/>
        <v>13572.029999999999</v>
      </c>
    </row>
    <row r="29" spans="1:15" ht="14.4" x14ac:dyDescent="0.3">
      <c r="A29" s="7" t="s">
        <v>87</v>
      </c>
      <c r="B29" s="8" t="s">
        <v>88</v>
      </c>
      <c r="C29" s="7" t="s">
        <v>89</v>
      </c>
      <c r="D29" s="9">
        <v>6091</v>
      </c>
      <c r="E29" s="9">
        <v>6091</v>
      </c>
      <c r="F29" s="9">
        <v>6091</v>
      </c>
      <c r="G29" s="64" t="s">
        <v>20</v>
      </c>
      <c r="H29" s="67">
        <v>467590.27</v>
      </c>
      <c r="I29" s="68">
        <f t="shared" si="3"/>
        <v>425899.27</v>
      </c>
      <c r="J29" s="64" t="s">
        <v>20</v>
      </c>
      <c r="K29" s="67">
        <f t="shared" si="6"/>
        <v>425899.27</v>
      </c>
      <c r="L29" s="68">
        <f t="shared" si="4"/>
        <v>392416.91000000003</v>
      </c>
      <c r="M29" s="64" t="s">
        <v>20</v>
      </c>
      <c r="N29" s="67">
        <f t="shared" si="7"/>
        <v>392416.91000000003</v>
      </c>
      <c r="O29" s="68">
        <f t="shared" si="5"/>
        <v>347312.80750000005</v>
      </c>
    </row>
    <row r="30" spans="1:15" ht="14.4" x14ac:dyDescent="0.3">
      <c r="A30" s="7" t="s">
        <v>90</v>
      </c>
      <c r="B30" s="8" t="s">
        <v>9</v>
      </c>
      <c r="C30" s="7" t="s">
        <v>91</v>
      </c>
      <c r="D30" s="9">
        <v>5000</v>
      </c>
      <c r="E30" s="9">
        <v>5000</v>
      </c>
      <c r="F30" s="9">
        <v>5000</v>
      </c>
      <c r="G30" s="64" t="s">
        <v>23</v>
      </c>
      <c r="H30" s="67">
        <v>108353.69</v>
      </c>
      <c r="I30" s="68">
        <f t="shared" si="3"/>
        <v>120054.69</v>
      </c>
      <c r="J30" s="64" t="s">
        <v>23</v>
      </c>
      <c r="K30" s="67">
        <f t="shared" si="6"/>
        <v>120054.69</v>
      </c>
      <c r="L30" s="68">
        <f t="shared" si="4"/>
        <v>125237.99</v>
      </c>
      <c r="M30" s="64" t="s">
        <v>23</v>
      </c>
      <c r="N30" s="67">
        <f t="shared" si="7"/>
        <v>125237.99</v>
      </c>
      <c r="O30" s="68">
        <f t="shared" si="5"/>
        <v>129783.505</v>
      </c>
    </row>
    <row r="31" spans="1:15" ht="14.4" x14ac:dyDescent="0.3">
      <c r="A31" s="7" t="s">
        <v>92</v>
      </c>
      <c r="B31" s="8" t="s">
        <v>9</v>
      </c>
      <c r="C31" s="7" t="s">
        <v>93</v>
      </c>
      <c r="D31" s="9">
        <v>10000</v>
      </c>
      <c r="E31" s="9">
        <v>10000</v>
      </c>
      <c r="F31" s="9">
        <v>10000</v>
      </c>
      <c r="G31" s="64" t="s">
        <v>94</v>
      </c>
      <c r="H31" s="67">
        <v>113690.66</v>
      </c>
      <c r="I31" s="68">
        <f t="shared" si="3"/>
        <v>110123.66</v>
      </c>
      <c r="J31" s="64" t="s">
        <v>94</v>
      </c>
      <c r="K31" s="67">
        <f t="shared" si="6"/>
        <v>110123.66</v>
      </c>
      <c r="L31" s="68">
        <f t="shared" si="4"/>
        <v>89517.4</v>
      </c>
      <c r="M31" s="64" t="s">
        <v>94</v>
      </c>
      <c r="N31" s="67">
        <f t="shared" si="7"/>
        <v>89517.4</v>
      </c>
      <c r="O31" s="68">
        <f t="shared" si="5"/>
        <v>66891.547200000001</v>
      </c>
    </row>
    <row r="32" spans="1:15" ht="14.4" x14ac:dyDescent="0.3">
      <c r="A32" s="7" t="s">
        <v>95</v>
      </c>
      <c r="B32" s="26">
        <v>4</v>
      </c>
      <c r="C32" s="7" t="s">
        <v>96</v>
      </c>
      <c r="D32" s="9">
        <v>2333</v>
      </c>
      <c r="E32" s="9">
        <v>0</v>
      </c>
      <c r="F32" s="9">
        <v>0</v>
      </c>
      <c r="G32" s="64" t="s">
        <v>29</v>
      </c>
      <c r="H32" s="67">
        <v>89127.92</v>
      </c>
      <c r="I32" s="68">
        <f t="shared" si="3"/>
        <v>2.2699999999749707</v>
      </c>
      <c r="J32" s="64" t="s">
        <v>29</v>
      </c>
      <c r="K32" s="67">
        <f t="shared" si="6"/>
        <v>2.2699999999749707</v>
      </c>
      <c r="L32" s="68">
        <f t="shared" si="4"/>
        <v>-2.5029311956359379E-11</v>
      </c>
      <c r="M32" s="64" t="s">
        <v>29</v>
      </c>
      <c r="N32" s="67">
        <f t="shared" si="7"/>
        <v>-2.5029311956359379E-11</v>
      </c>
      <c r="O32" s="68">
        <f t="shared" si="5"/>
        <v>-2.5029311956359379E-11</v>
      </c>
    </row>
    <row r="33" spans="1:15" x14ac:dyDescent="0.3">
      <c r="A33" s="7" t="s">
        <v>95</v>
      </c>
      <c r="B33" s="26">
        <v>22</v>
      </c>
      <c r="C33" s="7" t="s">
        <v>97</v>
      </c>
      <c r="D33" s="9">
        <v>21550</v>
      </c>
      <c r="E33" s="9">
        <v>0</v>
      </c>
      <c r="F33" s="9">
        <v>0</v>
      </c>
      <c r="G33" s="64" t="s">
        <v>32</v>
      </c>
      <c r="H33" s="67">
        <v>192349.28</v>
      </c>
      <c r="I33" s="68">
        <f t="shared" si="3"/>
        <v>95327.28</v>
      </c>
      <c r="J33" s="64" t="s">
        <v>32</v>
      </c>
      <c r="K33" s="67">
        <f t="shared" si="6"/>
        <v>95327.28</v>
      </c>
      <c r="L33" s="68">
        <f t="shared" si="4"/>
        <v>130773.76999999999</v>
      </c>
      <c r="M33" s="64" t="s">
        <v>32</v>
      </c>
      <c r="N33" s="67">
        <f t="shared" si="7"/>
        <v>130773.76999999999</v>
      </c>
      <c r="O33" s="68">
        <f t="shared" si="5"/>
        <v>167282.15</v>
      </c>
    </row>
    <row r="34" spans="1:15" ht="15.65" x14ac:dyDescent="0.35">
      <c r="A34" s="7" t="s">
        <v>98</v>
      </c>
      <c r="B34" s="26">
        <v>30</v>
      </c>
      <c r="C34" s="7" t="s">
        <v>99</v>
      </c>
      <c r="D34" s="9">
        <v>7905</v>
      </c>
      <c r="E34" s="9">
        <v>0</v>
      </c>
      <c r="F34" s="9">
        <v>0</v>
      </c>
      <c r="G34" s="64" t="s">
        <v>35</v>
      </c>
      <c r="H34" s="69">
        <v>101466.29</v>
      </c>
      <c r="I34" s="70">
        <f t="shared" si="3"/>
        <v>88129.94</v>
      </c>
      <c r="J34" s="64" t="s">
        <v>35</v>
      </c>
      <c r="K34" s="69">
        <f t="shared" si="6"/>
        <v>88129.94</v>
      </c>
      <c r="L34" s="70">
        <f t="shared" si="4"/>
        <v>77618.740000000005</v>
      </c>
      <c r="M34" s="64" t="s">
        <v>35</v>
      </c>
      <c r="N34" s="69">
        <f t="shared" si="7"/>
        <v>77618.740000000005</v>
      </c>
      <c r="O34" s="70">
        <f t="shared" si="5"/>
        <v>68585.430000000008</v>
      </c>
    </row>
    <row r="35" spans="1:15" x14ac:dyDescent="0.3">
      <c r="A35" s="7" t="s">
        <v>100</v>
      </c>
      <c r="B35" s="26">
        <v>30</v>
      </c>
      <c r="C35" s="7" t="s">
        <v>101</v>
      </c>
      <c r="D35" s="9">
        <v>490</v>
      </c>
      <c r="E35" s="9">
        <v>0</v>
      </c>
      <c r="F35" s="9">
        <v>0</v>
      </c>
      <c r="G35" s="71"/>
      <c r="H35" s="59">
        <v>4162491.3099999996</v>
      </c>
      <c r="I35" s="72">
        <f>SUM(I26:I34)</f>
        <v>3818839.3099999996</v>
      </c>
      <c r="J35" s="71"/>
      <c r="K35" s="59">
        <f>SUM(K26:K34)</f>
        <v>3818839.3099999996</v>
      </c>
      <c r="L35" s="72">
        <f>SUM(L26:L34)</f>
        <v>3851673.370000001</v>
      </c>
      <c r="M35" s="71"/>
      <c r="N35" s="59">
        <f>SUM(N26:N34)</f>
        <v>3851673.370000001</v>
      </c>
      <c r="O35" s="72">
        <f>SUM(O26:O34)</f>
        <v>3788315.8960000006</v>
      </c>
    </row>
    <row r="36" spans="1:15" x14ac:dyDescent="0.3">
      <c r="A36" s="27"/>
      <c r="B36" s="28"/>
      <c r="C36" s="27" t="s">
        <v>102</v>
      </c>
      <c r="D36" s="29">
        <f>SUM(D2:D35)</f>
        <v>3043565</v>
      </c>
      <c r="E36" s="29">
        <f>SUM(E2:E35)</f>
        <v>3125082.97</v>
      </c>
      <c r="F36" s="29">
        <f>SUM(F2:F35)</f>
        <v>3188636.04</v>
      </c>
    </row>
    <row r="37" spans="1:15" x14ac:dyDescent="0.3">
      <c r="A37" s="7"/>
      <c r="B37" s="8"/>
      <c r="C37" s="7"/>
      <c r="D37" s="9"/>
      <c r="E37" s="9"/>
      <c r="F37" s="9"/>
    </row>
    <row r="38" spans="1:15" x14ac:dyDescent="0.3">
      <c r="A38" s="7" t="s">
        <v>103</v>
      </c>
      <c r="B38" s="8" t="s">
        <v>9</v>
      </c>
      <c r="C38" s="7" t="s">
        <v>104</v>
      </c>
      <c r="D38" s="9">
        <v>237999</v>
      </c>
      <c r="E38" s="9">
        <v>252475.5</v>
      </c>
      <c r="F38" s="9">
        <v>260049.77</v>
      </c>
    </row>
    <row r="39" spans="1:15" x14ac:dyDescent="0.3">
      <c r="A39" s="7" t="s">
        <v>105</v>
      </c>
      <c r="B39" s="8" t="s">
        <v>9</v>
      </c>
      <c r="C39" s="7" t="s">
        <v>106</v>
      </c>
      <c r="D39" s="9">
        <v>11083</v>
      </c>
      <c r="E39" s="9">
        <v>0</v>
      </c>
      <c r="F39" s="9">
        <v>0</v>
      </c>
    </row>
    <row r="40" spans="1:15" x14ac:dyDescent="0.3">
      <c r="A40" s="7" t="s">
        <v>107</v>
      </c>
      <c r="B40" s="8" t="s">
        <v>9</v>
      </c>
      <c r="C40" s="7" t="s">
        <v>25</v>
      </c>
      <c r="D40" s="9">
        <v>2000</v>
      </c>
      <c r="E40" s="9">
        <v>2000</v>
      </c>
      <c r="F40" s="9">
        <v>2000</v>
      </c>
    </row>
    <row r="41" spans="1:15" x14ac:dyDescent="0.3">
      <c r="A41" s="7" t="s">
        <v>108</v>
      </c>
      <c r="B41" s="8" t="s">
        <v>9</v>
      </c>
      <c r="C41" s="7" t="s">
        <v>109</v>
      </c>
      <c r="D41" s="9">
        <v>653</v>
      </c>
      <c r="E41" s="9">
        <v>0</v>
      </c>
      <c r="F41" s="9">
        <v>0</v>
      </c>
    </row>
    <row r="42" spans="1:15" x14ac:dyDescent="0.3">
      <c r="A42" s="7" t="s">
        <v>110</v>
      </c>
      <c r="B42" s="8" t="s">
        <v>9</v>
      </c>
      <c r="C42" s="7" t="s">
        <v>57</v>
      </c>
      <c r="D42" s="9">
        <v>41336</v>
      </c>
      <c r="E42" s="9">
        <v>41336</v>
      </c>
      <c r="F42" s="9">
        <v>41336</v>
      </c>
    </row>
    <row r="43" spans="1:15" x14ac:dyDescent="0.3">
      <c r="A43" s="24" t="s">
        <v>111</v>
      </c>
      <c r="B43" s="26">
        <v>1</v>
      </c>
      <c r="C43" s="7" t="s">
        <v>112</v>
      </c>
      <c r="D43" s="9">
        <v>3350</v>
      </c>
      <c r="E43" s="9">
        <v>0</v>
      </c>
      <c r="F43" s="9">
        <v>0</v>
      </c>
    </row>
    <row r="44" spans="1:15" x14ac:dyDescent="0.3">
      <c r="A44" s="27"/>
      <c r="B44" s="28"/>
      <c r="C44" s="27" t="s">
        <v>113</v>
      </c>
      <c r="D44" s="29">
        <f>SUM(D38:D43)</f>
        <v>296421</v>
      </c>
      <c r="E44" s="29">
        <f t="shared" ref="E44:F44" si="8">SUM(E38:E43)</f>
        <v>295811.5</v>
      </c>
      <c r="F44" s="29">
        <f t="shared" si="8"/>
        <v>303385.77</v>
      </c>
    </row>
    <row r="45" spans="1:15" x14ac:dyDescent="0.3">
      <c r="A45" s="7"/>
      <c r="B45" s="8"/>
      <c r="C45" s="7"/>
      <c r="D45" s="9"/>
      <c r="E45" s="9"/>
      <c r="F45" s="9"/>
    </row>
    <row r="46" spans="1:15" x14ac:dyDescent="0.3">
      <c r="A46" s="7" t="s">
        <v>114</v>
      </c>
      <c r="B46" s="8" t="s">
        <v>9</v>
      </c>
      <c r="C46" s="7" t="s">
        <v>104</v>
      </c>
      <c r="D46" s="9">
        <v>271284</v>
      </c>
      <c r="E46" s="9">
        <v>280353.25</v>
      </c>
      <c r="F46" s="9">
        <v>286049.5</v>
      </c>
    </row>
    <row r="47" spans="1:15" x14ac:dyDescent="0.3">
      <c r="A47" s="7" t="s">
        <v>115</v>
      </c>
      <c r="B47" s="8" t="s">
        <v>9</v>
      </c>
      <c r="C47" s="7" t="s">
        <v>25</v>
      </c>
      <c r="D47" s="9">
        <v>25</v>
      </c>
      <c r="E47" s="9">
        <v>25</v>
      </c>
      <c r="F47" s="9">
        <v>25</v>
      </c>
    </row>
    <row r="48" spans="1:15" x14ac:dyDescent="0.3">
      <c r="A48" s="27"/>
      <c r="B48" s="28"/>
      <c r="C48" s="27" t="s">
        <v>116</v>
      </c>
      <c r="D48" s="29">
        <f t="shared" ref="D48:F48" si="9">SUM(D46:D47)</f>
        <v>271309</v>
      </c>
      <c r="E48" s="29">
        <f t="shared" si="9"/>
        <v>280378.25</v>
      </c>
      <c r="F48" s="29">
        <f t="shared" si="9"/>
        <v>286074.5</v>
      </c>
    </row>
    <row r="49" spans="1:13" x14ac:dyDescent="0.3">
      <c r="A49" s="7"/>
      <c r="B49" s="8"/>
      <c r="C49" s="7"/>
      <c r="D49" s="9"/>
      <c r="E49" s="9"/>
      <c r="F49" s="9"/>
    </row>
    <row r="50" spans="1:13" x14ac:dyDescent="0.3">
      <c r="A50" s="7" t="s">
        <v>117</v>
      </c>
      <c r="B50" s="8" t="s">
        <v>9</v>
      </c>
      <c r="C50" s="7" t="s">
        <v>104</v>
      </c>
      <c r="D50" s="9">
        <v>136866</v>
      </c>
      <c r="E50" s="9">
        <v>145191.29</v>
      </c>
      <c r="F50" s="9">
        <v>149547.03</v>
      </c>
    </row>
    <row r="51" spans="1:13" x14ac:dyDescent="0.3">
      <c r="A51" s="7" t="s">
        <v>118</v>
      </c>
      <c r="B51" s="8" t="s">
        <v>9</v>
      </c>
      <c r="C51" s="7" t="s">
        <v>25</v>
      </c>
      <c r="D51" s="9">
        <v>2500</v>
      </c>
      <c r="E51" s="9">
        <v>5000</v>
      </c>
      <c r="F51" s="9">
        <v>5000</v>
      </c>
    </row>
    <row r="52" spans="1:13" x14ac:dyDescent="0.3">
      <c r="A52" s="7" t="s">
        <v>119</v>
      </c>
      <c r="B52" s="8" t="s">
        <v>9</v>
      </c>
      <c r="C52" s="7" t="s">
        <v>57</v>
      </c>
      <c r="D52" s="9">
        <v>37176</v>
      </c>
      <c r="E52" s="9">
        <v>37176</v>
      </c>
      <c r="F52" s="9">
        <v>37176</v>
      </c>
    </row>
    <row r="53" spans="1:13" x14ac:dyDescent="0.3">
      <c r="A53" s="7" t="s">
        <v>120</v>
      </c>
      <c r="B53" s="8" t="s">
        <v>9</v>
      </c>
      <c r="C53" s="7" t="s">
        <v>121</v>
      </c>
      <c r="D53" s="9">
        <v>42700</v>
      </c>
      <c r="E53" s="9">
        <v>42700</v>
      </c>
      <c r="F53" s="9">
        <v>42700</v>
      </c>
    </row>
    <row r="54" spans="1:13" x14ac:dyDescent="0.3">
      <c r="A54" s="7" t="s">
        <v>122</v>
      </c>
      <c r="B54" s="8" t="s">
        <v>9</v>
      </c>
      <c r="C54" s="7" t="s">
        <v>123</v>
      </c>
      <c r="D54" s="9">
        <v>56000</v>
      </c>
      <c r="E54" s="9">
        <v>56000</v>
      </c>
      <c r="F54" s="9">
        <v>56000</v>
      </c>
    </row>
    <row r="55" spans="1:13" x14ac:dyDescent="0.3">
      <c r="A55" s="27"/>
      <c r="B55" s="28"/>
      <c r="C55" s="27" t="s">
        <v>124</v>
      </c>
      <c r="D55" s="29">
        <f>SUM(D50:D54)</f>
        <v>275242</v>
      </c>
      <c r="E55" s="29">
        <f t="shared" ref="E55:F55" si="10">SUM(E50:E54)</f>
        <v>286067.29000000004</v>
      </c>
      <c r="F55" s="29">
        <f t="shared" si="10"/>
        <v>290423.03000000003</v>
      </c>
    </row>
    <row r="56" spans="1:13" x14ac:dyDescent="0.3">
      <c r="A56" s="7"/>
      <c r="B56" s="8"/>
      <c r="C56" s="7"/>
      <c r="D56" s="9"/>
      <c r="E56" s="9"/>
      <c r="F56" s="9"/>
    </row>
    <row r="57" spans="1:13" x14ac:dyDescent="0.3">
      <c r="A57" s="7" t="s">
        <v>125</v>
      </c>
      <c r="B57" s="8" t="s">
        <v>9</v>
      </c>
      <c r="C57" s="7" t="s">
        <v>104</v>
      </c>
      <c r="D57" s="9">
        <v>36414</v>
      </c>
      <c r="E57" s="9">
        <v>32000</v>
      </c>
      <c r="F57" s="9">
        <f>E57*1.03</f>
        <v>32960</v>
      </c>
      <c r="G57" s="22" t="s">
        <v>7</v>
      </c>
      <c r="J57" s="22" t="s">
        <v>7</v>
      </c>
      <c r="M57" s="22" t="s">
        <v>7</v>
      </c>
    </row>
    <row r="58" spans="1:13" x14ac:dyDescent="0.3">
      <c r="A58" s="7" t="s">
        <v>126</v>
      </c>
      <c r="B58" s="8" t="s">
        <v>9</v>
      </c>
      <c r="C58" s="7" t="s">
        <v>127</v>
      </c>
      <c r="D58" s="9">
        <v>4000</v>
      </c>
      <c r="E58" s="9">
        <v>4000</v>
      </c>
      <c r="F58" s="9">
        <v>4000</v>
      </c>
      <c r="G58" s="22" t="s">
        <v>7</v>
      </c>
      <c r="J58" s="22" t="s">
        <v>7</v>
      </c>
      <c r="M58" s="22" t="s">
        <v>7</v>
      </c>
    </row>
    <row r="59" spans="1:13" x14ac:dyDescent="0.3">
      <c r="A59" s="7" t="s">
        <v>128</v>
      </c>
      <c r="B59" s="8" t="s">
        <v>9</v>
      </c>
      <c r="C59" s="7" t="s">
        <v>25</v>
      </c>
      <c r="D59" s="9">
        <v>50</v>
      </c>
      <c r="E59" s="9">
        <v>50</v>
      </c>
      <c r="F59" s="9">
        <v>50</v>
      </c>
    </row>
    <row r="60" spans="1:13" x14ac:dyDescent="0.3">
      <c r="A60" s="7" t="s">
        <v>129</v>
      </c>
      <c r="B60" s="26">
        <v>31</v>
      </c>
      <c r="C60" s="7" t="s">
        <v>130</v>
      </c>
      <c r="D60" s="9">
        <v>1089</v>
      </c>
      <c r="E60" s="9">
        <v>1089</v>
      </c>
      <c r="F60" s="9">
        <v>1089</v>
      </c>
    </row>
    <row r="61" spans="1:13" x14ac:dyDescent="0.3">
      <c r="A61" s="7" t="s">
        <v>131</v>
      </c>
      <c r="B61" s="26">
        <v>30</v>
      </c>
      <c r="C61" s="7" t="s">
        <v>132</v>
      </c>
      <c r="D61" s="9">
        <v>582</v>
      </c>
      <c r="E61" s="9">
        <v>0</v>
      </c>
      <c r="F61" s="9">
        <v>0</v>
      </c>
    </row>
    <row r="62" spans="1:13" x14ac:dyDescent="0.3">
      <c r="A62" s="27"/>
      <c r="B62" s="28"/>
      <c r="C62" s="27" t="s">
        <v>23</v>
      </c>
      <c r="D62" s="29">
        <f>SUM(D57:D61)</f>
        <v>42135</v>
      </c>
      <c r="E62" s="29">
        <f t="shared" ref="E62:F62" si="11">SUM(E57:E61)</f>
        <v>37139</v>
      </c>
      <c r="F62" s="29">
        <f t="shared" si="11"/>
        <v>38099</v>
      </c>
    </row>
    <row r="63" spans="1:13" x14ac:dyDescent="0.3">
      <c r="A63" s="7"/>
      <c r="B63" s="8"/>
      <c r="C63" s="7"/>
      <c r="D63" s="9"/>
      <c r="E63" s="9"/>
      <c r="F63" s="9"/>
    </row>
    <row r="64" spans="1:13" x14ac:dyDescent="0.3">
      <c r="A64" s="7" t="s">
        <v>133</v>
      </c>
      <c r="B64" s="8" t="s">
        <v>9</v>
      </c>
      <c r="C64" s="7" t="s">
        <v>104</v>
      </c>
      <c r="D64" s="9">
        <v>48867</v>
      </c>
      <c r="E64" s="9">
        <v>35396.49</v>
      </c>
      <c r="F64" s="9">
        <f>E64*1.03</f>
        <v>36458.384700000002</v>
      </c>
    </row>
    <row r="65" spans="1:13" x14ac:dyDescent="0.3">
      <c r="A65" s="7" t="s">
        <v>134</v>
      </c>
      <c r="B65" s="8" t="s">
        <v>9</v>
      </c>
      <c r="C65" s="7" t="s">
        <v>135</v>
      </c>
      <c r="D65" s="9">
        <v>4000</v>
      </c>
      <c r="E65" s="9">
        <v>4000</v>
      </c>
      <c r="F65" s="9">
        <v>4000</v>
      </c>
    </row>
    <row r="66" spans="1:13" x14ac:dyDescent="0.3">
      <c r="A66" s="7" t="s">
        <v>136</v>
      </c>
      <c r="B66" s="8" t="s">
        <v>9</v>
      </c>
      <c r="C66" s="7" t="s">
        <v>25</v>
      </c>
      <c r="D66" s="9">
        <v>50</v>
      </c>
      <c r="E66" s="9">
        <v>50</v>
      </c>
      <c r="F66" s="9">
        <v>50</v>
      </c>
    </row>
    <row r="67" spans="1:13" x14ac:dyDescent="0.3">
      <c r="A67" s="7" t="s">
        <v>137</v>
      </c>
      <c r="B67" s="26">
        <v>31</v>
      </c>
      <c r="C67" s="7" t="s">
        <v>138</v>
      </c>
      <c r="D67" s="9">
        <v>1577</v>
      </c>
      <c r="E67" s="9">
        <v>1577</v>
      </c>
      <c r="F67" s="9">
        <v>1577</v>
      </c>
    </row>
    <row r="68" spans="1:13" x14ac:dyDescent="0.3">
      <c r="A68" s="7" t="s">
        <v>139</v>
      </c>
      <c r="B68" s="26">
        <v>30</v>
      </c>
      <c r="C68" s="7" t="s">
        <v>140</v>
      </c>
      <c r="D68" s="9">
        <v>634</v>
      </c>
      <c r="E68" s="9">
        <v>0</v>
      </c>
      <c r="F68" s="9">
        <v>0</v>
      </c>
    </row>
    <row r="69" spans="1:13" x14ac:dyDescent="0.3">
      <c r="A69" s="7" t="s">
        <v>141</v>
      </c>
      <c r="B69" s="26">
        <v>22</v>
      </c>
      <c r="C69" s="7" t="s">
        <v>142</v>
      </c>
      <c r="D69" s="9">
        <v>250</v>
      </c>
      <c r="E69" s="9">
        <v>0</v>
      </c>
      <c r="F69" s="9">
        <v>0</v>
      </c>
    </row>
    <row r="70" spans="1:13" x14ac:dyDescent="0.3">
      <c r="A70" s="27"/>
      <c r="B70" s="28"/>
      <c r="C70" s="27" t="s">
        <v>143</v>
      </c>
      <c r="D70" s="29">
        <f>SUM(D64:D69)</f>
        <v>55378</v>
      </c>
      <c r="E70" s="29">
        <f t="shared" ref="E70:F70" si="12">SUM(E64:E69)</f>
        <v>41023.49</v>
      </c>
      <c r="F70" s="29">
        <f t="shared" si="12"/>
        <v>42085.384700000002</v>
      </c>
    </row>
    <row r="71" spans="1:13" x14ac:dyDescent="0.3">
      <c r="A71" s="7"/>
      <c r="B71" s="8"/>
      <c r="C71" s="7"/>
      <c r="D71" s="9"/>
      <c r="E71" s="9"/>
      <c r="F71" s="9"/>
    </row>
    <row r="72" spans="1:13" x14ac:dyDescent="0.3">
      <c r="A72" s="7" t="s">
        <v>144</v>
      </c>
      <c r="B72" s="8" t="s">
        <v>9</v>
      </c>
      <c r="C72" s="7" t="s">
        <v>25</v>
      </c>
      <c r="D72" s="9">
        <v>2</v>
      </c>
      <c r="E72" s="9">
        <v>0</v>
      </c>
      <c r="F72" s="9">
        <v>0</v>
      </c>
    </row>
    <row r="73" spans="1:13" x14ac:dyDescent="0.3">
      <c r="A73" s="7" t="s">
        <v>145</v>
      </c>
      <c r="B73" s="8" t="s">
        <v>9</v>
      </c>
      <c r="C73" s="7" t="s">
        <v>146</v>
      </c>
      <c r="D73" s="9">
        <v>130439</v>
      </c>
      <c r="E73" s="9">
        <v>0</v>
      </c>
      <c r="F73" s="9">
        <v>0</v>
      </c>
    </row>
    <row r="74" spans="1:13" x14ac:dyDescent="0.3">
      <c r="A74" s="7" t="s">
        <v>147</v>
      </c>
      <c r="B74" s="8" t="s">
        <v>9</v>
      </c>
      <c r="C74" s="7" t="s">
        <v>148</v>
      </c>
      <c r="D74" s="9">
        <v>90644</v>
      </c>
      <c r="E74" s="9">
        <v>0</v>
      </c>
      <c r="F74" s="9">
        <v>0</v>
      </c>
      <c r="G74" s="22" t="s">
        <v>7</v>
      </c>
      <c r="J74" s="22" t="s">
        <v>7</v>
      </c>
      <c r="M74" s="22" t="s">
        <v>7</v>
      </c>
    </row>
    <row r="75" spans="1:13" x14ac:dyDescent="0.3">
      <c r="A75" s="27"/>
      <c r="B75" s="28"/>
      <c r="C75" s="27" t="s">
        <v>149</v>
      </c>
      <c r="D75" s="29">
        <f>SUM(D72:D74)</f>
        <v>221085</v>
      </c>
      <c r="E75" s="29">
        <f t="shared" ref="E75:F75" si="13">SUM(E72:E74)</f>
        <v>0</v>
      </c>
      <c r="F75" s="29">
        <f t="shared" si="13"/>
        <v>0</v>
      </c>
    </row>
    <row r="76" spans="1:13" x14ac:dyDescent="0.3">
      <c r="A76" s="7"/>
      <c r="B76" s="8"/>
      <c r="C76" s="7"/>
      <c r="D76" s="9"/>
      <c r="E76" s="9"/>
      <c r="F76" s="9"/>
    </row>
    <row r="77" spans="1:13" x14ac:dyDescent="0.3">
      <c r="A77" s="7" t="s">
        <v>150</v>
      </c>
      <c r="B77" s="8" t="s">
        <v>9</v>
      </c>
      <c r="C77" s="7" t="s">
        <v>104</v>
      </c>
      <c r="D77" s="9">
        <v>33367</v>
      </c>
      <c r="E77" s="9">
        <v>35396.49</v>
      </c>
      <c r="F77" s="9">
        <v>36458.379999999997</v>
      </c>
    </row>
    <row r="78" spans="1:13" x14ac:dyDescent="0.3">
      <c r="A78" s="7" t="s">
        <v>151</v>
      </c>
      <c r="B78" s="8" t="s">
        <v>9</v>
      </c>
      <c r="C78" s="7" t="s">
        <v>25</v>
      </c>
      <c r="D78" s="9">
        <v>50</v>
      </c>
      <c r="E78" s="9">
        <v>50</v>
      </c>
      <c r="F78" s="9">
        <v>50</v>
      </c>
    </row>
    <row r="79" spans="1:13" x14ac:dyDescent="0.3">
      <c r="A79" s="27"/>
      <c r="B79" s="28"/>
      <c r="C79" s="27" t="s">
        <v>152</v>
      </c>
      <c r="D79" s="29">
        <f t="shared" ref="D79:F79" si="14">SUM(D77:D78)</f>
        <v>33417</v>
      </c>
      <c r="E79" s="29">
        <f t="shared" si="14"/>
        <v>35446.49</v>
      </c>
      <c r="F79" s="29">
        <f t="shared" si="14"/>
        <v>36508.379999999997</v>
      </c>
    </row>
    <row r="80" spans="1:13" x14ac:dyDescent="0.3">
      <c r="A80" s="7"/>
      <c r="B80" s="8"/>
      <c r="C80" s="7"/>
      <c r="D80" s="9"/>
      <c r="E80" s="9"/>
      <c r="F80" s="9"/>
    </row>
    <row r="81" spans="1:13" x14ac:dyDescent="0.3">
      <c r="A81" s="7" t="s">
        <v>153</v>
      </c>
      <c r="B81" s="8" t="s">
        <v>9</v>
      </c>
      <c r="C81" s="7" t="s">
        <v>104</v>
      </c>
      <c r="D81" s="9">
        <v>46438</v>
      </c>
      <c r="E81" s="9">
        <v>49263.15</v>
      </c>
      <c r="F81" s="9">
        <v>50741.04</v>
      </c>
    </row>
    <row r="82" spans="1:13" x14ac:dyDescent="0.3">
      <c r="A82" s="7" t="s">
        <v>154</v>
      </c>
      <c r="B82" s="8" t="s">
        <v>9</v>
      </c>
      <c r="C82" s="7" t="s">
        <v>155</v>
      </c>
      <c r="D82" s="9">
        <v>50</v>
      </c>
      <c r="E82" s="9">
        <v>50</v>
      </c>
      <c r="F82" s="9">
        <v>50</v>
      </c>
    </row>
    <row r="83" spans="1:13" x14ac:dyDescent="0.3">
      <c r="A83" s="27"/>
      <c r="B83" s="30"/>
      <c r="C83" s="27" t="s">
        <v>156</v>
      </c>
      <c r="D83" s="29">
        <f t="shared" ref="D83:F83" si="15">SUM(D81:D82)</f>
        <v>46488</v>
      </c>
      <c r="E83" s="29">
        <f t="shared" si="15"/>
        <v>49313.15</v>
      </c>
      <c r="F83" s="29">
        <f t="shared" si="15"/>
        <v>50791.040000000001</v>
      </c>
    </row>
    <row r="84" spans="1:13" x14ac:dyDescent="0.3">
      <c r="A84" s="31"/>
      <c r="B84" s="32" t="s">
        <v>7</v>
      </c>
      <c r="C84" s="33" t="s">
        <v>157</v>
      </c>
      <c r="D84" s="34">
        <f>SUM(D36,D44,D48,D55,D62,D70,D75,D79,D83)</f>
        <v>4285040</v>
      </c>
      <c r="E84" s="34">
        <f t="shared" ref="E84:F84" si="16">SUM(E36,E44,E48,E55,E62,E70,E75,E79,E83)</f>
        <v>4150262.1400000006</v>
      </c>
      <c r="F84" s="34">
        <f t="shared" si="16"/>
        <v>4236003.1446999991</v>
      </c>
    </row>
    <row r="85" spans="1:13" x14ac:dyDescent="0.3">
      <c r="A85" s="1" t="s">
        <v>158</v>
      </c>
      <c r="B85" s="2" t="s">
        <v>1</v>
      </c>
      <c r="C85" s="1" t="s">
        <v>2</v>
      </c>
      <c r="D85" s="35" t="s">
        <v>159</v>
      </c>
      <c r="E85" s="35" t="s">
        <v>160</v>
      </c>
      <c r="F85" s="35" t="s">
        <v>161</v>
      </c>
    </row>
    <row r="86" spans="1:13" x14ac:dyDescent="0.3">
      <c r="A86" s="7" t="s">
        <v>162</v>
      </c>
      <c r="B86" s="26" t="s">
        <v>9</v>
      </c>
      <c r="C86" s="7" t="s">
        <v>163</v>
      </c>
      <c r="D86" s="9">
        <v>748000</v>
      </c>
      <c r="E86" s="9">
        <f>(D86*1.05)</f>
        <v>785400</v>
      </c>
      <c r="F86" s="9">
        <f>(E86*1.05)</f>
        <v>824670</v>
      </c>
    </row>
    <row r="87" spans="1:13" x14ac:dyDescent="0.3">
      <c r="A87" s="7" t="s">
        <v>164</v>
      </c>
      <c r="B87" s="26">
        <v>22</v>
      </c>
      <c r="C87" s="7" t="s">
        <v>165</v>
      </c>
      <c r="D87" s="9">
        <v>15000</v>
      </c>
      <c r="E87" s="9">
        <v>0</v>
      </c>
      <c r="F87" s="9">
        <f t="shared" ref="E87:F151" si="17">(E87*1.05)</f>
        <v>0</v>
      </c>
    </row>
    <row r="88" spans="1:13" x14ac:dyDescent="0.3">
      <c r="A88" s="7" t="s">
        <v>166</v>
      </c>
      <c r="B88" s="26">
        <v>22</v>
      </c>
      <c r="C88" s="7" t="s">
        <v>167</v>
      </c>
      <c r="D88" s="9">
        <v>1500</v>
      </c>
      <c r="E88" s="9">
        <v>0</v>
      </c>
      <c r="F88" s="9">
        <f t="shared" si="17"/>
        <v>0</v>
      </c>
    </row>
    <row r="89" spans="1:13" x14ac:dyDescent="0.3">
      <c r="A89" s="7" t="s">
        <v>168</v>
      </c>
      <c r="B89" s="26">
        <v>1</v>
      </c>
      <c r="C89" s="7" t="s">
        <v>169</v>
      </c>
      <c r="D89" s="9">
        <v>71910</v>
      </c>
      <c r="E89" s="9">
        <f t="shared" si="17"/>
        <v>75505.5</v>
      </c>
      <c r="F89" s="9">
        <f t="shared" si="17"/>
        <v>79280.775000000009</v>
      </c>
    </row>
    <row r="90" spans="1:13" x14ac:dyDescent="0.3">
      <c r="A90" s="7" t="s">
        <v>170</v>
      </c>
      <c r="B90" s="26" t="s">
        <v>9</v>
      </c>
      <c r="C90" s="7" t="s">
        <v>171</v>
      </c>
      <c r="D90" s="9">
        <v>57000</v>
      </c>
      <c r="E90" s="9">
        <f t="shared" si="17"/>
        <v>59850</v>
      </c>
      <c r="F90" s="9">
        <f t="shared" si="17"/>
        <v>62842.5</v>
      </c>
    </row>
    <row r="91" spans="1:13" x14ac:dyDescent="0.3">
      <c r="A91" s="7" t="s">
        <v>172</v>
      </c>
      <c r="B91" s="26">
        <v>1</v>
      </c>
      <c r="C91" s="7" t="s">
        <v>173</v>
      </c>
      <c r="D91" s="9">
        <v>6250</v>
      </c>
      <c r="E91" s="9">
        <f t="shared" si="17"/>
        <v>6562.5</v>
      </c>
      <c r="F91" s="9">
        <f t="shared" si="17"/>
        <v>6890.625</v>
      </c>
    </row>
    <row r="92" spans="1:13" x14ac:dyDescent="0.3">
      <c r="A92" s="7" t="s">
        <v>174</v>
      </c>
      <c r="B92" s="26">
        <v>1</v>
      </c>
      <c r="C92" s="7" t="s">
        <v>175</v>
      </c>
      <c r="D92" s="9">
        <v>81015</v>
      </c>
      <c r="E92" s="9">
        <f t="shared" si="17"/>
        <v>85065.75</v>
      </c>
      <c r="F92" s="9">
        <f t="shared" si="17"/>
        <v>89319.037500000006</v>
      </c>
    </row>
    <row r="93" spans="1:13" x14ac:dyDescent="0.3">
      <c r="A93" s="7" t="s">
        <v>174</v>
      </c>
      <c r="B93" s="26">
        <v>22</v>
      </c>
      <c r="C93" s="7" t="s">
        <v>176</v>
      </c>
      <c r="D93" s="9">
        <v>3650</v>
      </c>
      <c r="E93" s="9">
        <v>0</v>
      </c>
      <c r="F93" s="9">
        <f t="shared" si="17"/>
        <v>0</v>
      </c>
    </row>
    <row r="94" spans="1:13" x14ac:dyDescent="0.3">
      <c r="A94" s="7" t="s">
        <v>177</v>
      </c>
      <c r="B94" s="26" t="s">
        <v>9</v>
      </c>
      <c r="C94" s="7" t="s">
        <v>178</v>
      </c>
      <c r="D94" s="9">
        <v>6045</v>
      </c>
      <c r="E94" s="9">
        <f t="shared" si="17"/>
        <v>6347.25</v>
      </c>
      <c r="F94" s="9">
        <f t="shared" si="17"/>
        <v>6664.6125000000002</v>
      </c>
    </row>
    <row r="95" spans="1:13" x14ac:dyDescent="0.3">
      <c r="A95" s="7" t="s">
        <v>177</v>
      </c>
      <c r="B95" s="26">
        <v>22</v>
      </c>
      <c r="C95" s="7" t="s">
        <v>179</v>
      </c>
      <c r="D95" s="9">
        <v>125</v>
      </c>
      <c r="E95" s="9">
        <v>0</v>
      </c>
      <c r="F95" s="9">
        <f t="shared" si="17"/>
        <v>0</v>
      </c>
    </row>
    <row r="96" spans="1:13" x14ac:dyDescent="0.3">
      <c r="A96" s="7" t="s">
        <v>180</v>
      </c>
      <c r="B96" s="26" t="s">
        <v>9</v>
      </c>
      <c r="C96" s="7" t="s">
        <v>181</v>
      </c>
      <c r="D96" s="9">
        <v>550</v>
      </c>
      <c r="E96" s="9">
        <f t="shared" si="17"/>
        <v>577.5</v>
      </c>
      <c r="F96" s="9">
        <f t="shared" si="17"/>
        <v>606.375</v>
      </c>
      <c r="G96" s="22" t="s">
        <v>7</v>
      </c>
      <c r="J96" s="22" t="s">
        <v>7</v>
      </c>
      <c r="M96" s="22" t="s">
        <v>7</v>
      </c>
    </row>
    <row r="97" spans="1:15" x14ac:dyDescent="0.3">
      <c r="A97" s="7" t="s">
        <v>182</v>
      </c>
      <c r="B97" s="26">
        <v>1</v>
      </c>
      <c r="C97" s="7" t="s">
        <v>183</v>
      </c>
      <c r="D97" s="9">
        <v>148200</v>
      </c>
      <c r="E97" s="9">
        <f t="shared" si="17"/>
        <v>155610</v>
      </c>
      <c r="F97" s="9">
        <f t="shared" si="17"/>
        <v>163390.5</v>
      </c>
    </row>
    <row r="98" spans="1:15" x14ac:dyDescent="0.3">
      <c r="A98" s="7" t="s">
        <v>184</v>
      </c>
      <c r="B98" s="26" t="s">
        <v>9</v>
      </c>
      <c r="C98" s="7" t="s">
        <v>185</v>
      </c>
      <c r="D98" s="9">
        <v>1000</v>
      </c>
      <c r="E98" s="9">
        <f t="shared" si="17"/>
        <v>1050</v>
      </c>
      <c r="F98" s="9">
        <f t="shared" si="17"/>
        <v>1102.5</v>
      </c>
    </row>
    <row r="99" spans="1:15" x14ac:dyDescent="0.3">
      <c r="A99" s="7" t="s">
        <v>186</v>
      </c>
      <c r="B99" s="26" t="s">
        <v>9</v>
      </c>
      <c r="C99" s="7" t="s">
        <v>187</v>
      </c>
      <c r="D99" s="9">
        <v>25000</v>
      </c>
      <c r="E99" s="9">
        <v>25000</v>
      </c>
      <c r="F99" s="9">
        <f t="shared" si="17"/>
        <v>26250</v>
      </c>
    </row>
    <row r="100" spans="1:15" x14ac:dyDescent="0.3">
      <c r="A100" s="7" t="s">
        <v>188</v>
      </c>
      <c r="B100" s="26" t="s">
        <v>9</v>
      </c>
      <c r="C100" s="7" t="s">
        <v>189</v>
      </c>
      <c r="D100" s="9">
        <v>1600</v>
      </c>
      <c r="E100" s="9">
        <f t="shared" si="17"/>
        <v>1680</v>
      </c>
      <c r="F100" s="9">
        <f t="shared" si="17"/>
        <v>1764</v>
      </c>
    </row>
    <row r="101" spans="1:15" x14ac:dyDescent="0.3">
      <c r="A101" s="7" t="s">
        <v>190</v>
      </c>
      <c r="B101" s="26" t="s">
        <v>9</v>
      </c>
      <c r="C101" s="7" t="s">
        <v>191</v>
      </c>
      <c r="D101" s="9">
        <v>5000</v>
      </c>
      <c r="E101" s="9">
        <f t="shared" si="17"/>
        <v>5250</v>
      </c>
      <c r="F101" s="9">
        <f t="shared" si="17"/>
        <v>5512.5</v>
      </c>
      <c r="G101" s="22" t="s">
        <v>7</v>
      </c>
      <c r="J101" s="22" t="s">
        <v>7</v>
      </c>
      <c r="M101" s="22" t="s">
        <v>7</v>
      </c>
    </row>
    <row r="102" spans="1:15" x14ac:dyDescent="0.3">
      <c r="A102" s="7" t="s">
        <v>192</v>
      </c>
      <c r="B102" s="26">
        <v>1</v>
      </c>
      <c r="C102" s="7" t="s">
        <v>193</v>
      </c>
      <c r="D102" s="9">
        <v>8000</v>
      </c>
      <c r="E102" s="9">
        <f t="shared" si="17"/>
        <v>8400</v>
      </c>
      <c r="F102" s="9">
        <f t="shared" si="17"/>
        <v>8820</v>
      </c>
    </row>
    <row r="103" spans="1:15" x14ac:dyDescent="0.3">
      <c r="A103" s="7" t="s">
        <v>194</v>
      </c>
      <c r="B103" s="26">
        <v>1</v>
      </c>
      <c r="C103" s="7" t="s">
        <v>195</v>
      </c>
      <c r="D103" s="9">
        <v>6000</v>
      </c>
      <c r="E103" s="9">
        <f t="shared" si="17"/>
        <v>6300</v>
      </c>
      <c r="F103" s="9">
        <f t="shared" si="17"/>
        <v>6615</v>
      </c>
    </row>
    <row r="104" spans="1:15" x14ac:dyDescent="0.3">
      <c r="A104" s="7" t="s">
        <v>196</v>
      </c>
      <c r="B104" s="26" t="s">
        <v>9</v>
      </c>
      <c r="C104" s="7" t="s">
        <v>197</v>
      </c>
      <c r="D104" s="9">
        <v>1500</v>
      </c>
      <c r="E104" s="9">
        <f t="shared" si="17"/>
        <v>1575</v>
      </c>
      <c r="F104" s="9">
        <f t="shared" si="17"/>
        <v>1653.75</v>
      </c>
    </row>
    <row r="105" spans="1:15" x14ac:dyDescent="0.3">
      <c r="A105" s="7" t="s">
        <v>198</v>
      </c>
      <c r="B105" s="26" t="s">
        <v>9</v>
      </c>
      <c r="C105" s="7" t="s">
        <v>199</v>
      </c>
      <c r="D105" s="9">
        <v>4557</v>
      </c>
      <c r="E105" s="9">
        <f t="shared" si="17"/>
        <v>4784.8500000000004</v>
      </c>
      <c r="F105" s="9">
        <f t="shared" si="17"/>
        <v>5024.0925000000007</v>
      </c>
    </row>
    <row r="106" spans="1:15" s="19" customFormat="1" x14ac:dyDescent="0.3">
      <c r="A106" s="13" t="s">
        <v>198</v>
      </c>
      <c r="B106" s="36">
        <v>31</v>
      </c>
      <c r="C106" s="13" t="s">
        <v>200</v>
      </c>
      <c r="D106" s="14">
        <v>0</v>
      </c>
      <c r="E106" s="9">
        <f t="shared" si="17"/>
        <v>0</v>
      </c>
      <c r="F106" s="9">
        <f t="shared" si="17"/>
        <v>0</v>
      </c>
      <c r="G106" s="22"/>
      <c r="H106" s="23"/>
      <c r="I106" s="23"/>
      <c r="J106" s="22"/>
      <c r="K106" s="23"/>
      <c r="L106" s="23"/>
      <c r="M106" s="22"/>
      <c r="N106" s="23"/>
      <c r="O106" s="23"/>
    </row>
    <row r="107" spans="1:15" x14ac:dyDescent="0.3">
      <c r="A107" s="7" t="s">
        <v>198</v>
      </c>
      <c r="B107" s="26">
        <v>4</v>
      </c>
      <c r="C107" s="7" t="s">
        <v>96</v>
      </c>
      <c r="D107" s="9">
        <v>2042</v>
      </c>
      <c r="E107" s="9"/>
      <c r="F107" s="9">
        <f t="shared" si="17"/>
        <v>0</v>
      </c>
    </row>
    <row r="108" spans="1:15" x14ac:dyDescent="0.3">
      <c r="A108" s="7" t="s">
        <v>198</v>
      </c>
      <c r="B108" s="26">
        <v>22</v>
      </c>
      <c r="C108" s="7" t="s">
        <v>201</v>
      </c>
      <c r="D108" s="9">
        <v>26</v>
      </c>
      <c r="E108" s="9">
        <v>0</v>
      </c>
      <c r="F108" s="9">
        <f t="shared" si="17"/>
        <v>0</v>
      </c>
    </row>
    <row r="109" spans="1:15" x14ac:dyDescent="0.3">
      <c r="A109" s="7" t="s">
        <v>202</v>
      </c>
      <c r="B109" s="26" t="s">
        <v>9</v>
      </c>
      <c r="C109" s="7" t="s">
        <v>203</v>
      </c>
      <c r="D109" s="9">
        <v>2000</v>
      </c>
      <c r="E109" s="9">
        <f t="shared" si="17"/>
        <v>2100</v>
      </c>
      <c r="F109" s="9">
        <f t="shared" si="17"/>
        <v>2205</v>
      </c>
    </row>
    <row r="110" spans="1:15" x14ac:dyDescent="0.3">
      <c r="A110" s="7" t="s">
        <v>204</v>
      </c>
      <c r="B110" s="26" t="s">
        <v>9</v>
      </c>
      <c r="C110" s="7" t="s">
        <v>205</v>
      </c>
      <c r="D110" s="9">
        <v>1500</v>
      </c>
      <c r="E110" s="9">
        <f t="shared" si="17"/>
        <v>1575</v>
      </c>
      <c r="F110" s="9">
        <f t="shared" si="17"/>
        <v>1653.75</v>
      </c>
    </row>
    <row r="111" spans="1:15" x14ac:dyDescent="0.3">
      <c r="A111" s="7" t="s">
        <v>206</v>
      </c>
      <c r="B111" s="26" t="s">
        <v>9</v>
      </c>
      <c r="C111" s="7" t="s">
        <v>207</v>
      </c>
      <c r="D111" s="9">
        <v>15000</v>
      </c>
      <c r="E111" s="9">
        <v>13000</v>
      </c>
      <c r="F111" s="9">
        <v>16000</v>
      </c>
    </row>
    <row r="112" spans="1:15" x14ac:dyDescent="0.3">
      <c r="A112" s="7" t="s">
        <v>619</v>
      </c>
      <c r="B112" s="26">
        <v>1</v>
      </c>
      <c r="C112" s="7" t="s">
        <v>620</v>
      </c>
      <c r="D112" s="9">
        <v>0</v>
      </c>
      <c r="E112" s="9">
        <v>0</v>
      </c>
      <c r="F112" s="9">
        <v>0</v>
      </c>
    </row>
    <row r="113" spans="1:6" x14ac:dyDescent="0.3">
      <c r="A113" s="24" t="s">
        <v>208</v>
      </c>
      <c r="B113" s="26">
        <v>1</v>
      </c>
      <c r="C113" s="24" t="s">
        <v>209</v>
      </c>
      <c r="D113" s="9">
        <v>3000</v>
      </c>
      <c r="E113" s="9">
        <f t="shared" si="17"/>
        <v>3150</v>
      </c>
      <c r="F113" s="9">
        <f t="shared" si="17"/>
        <v>3307.5</v>
      </c>
    </row>
    <row r="114" spans="1:6" x14ac:dyDescent="0.3">
      <c r="A114" s="7" t="s">
        <v>210</v>
      </c>
      <c r="B114" s="26" t="s">
        <v>9</v>
      </c>
      <c r="C114" s="7" t="s">
        <v>211</v>
      </c>
      <c r="D114" s="9">
        <v>153208</v>
      </c>
      <c r="E114" s="9">
        <f t="shared" si="17"/>
        <v>160868.4</v>
      </c>
      <c r="F114" s="9">
        <f t="shared" si="17"/>
        <v>168911.82</v>
      </c>
    </row>
    <row r="115" spans="1:6" x14ac:dyDescent="0.3">
      <c r="A115" s="7" t="s">
        <v>212</v>
      </c>
      <c r="B115" s="26">
        <v>1</v>
      </c>
      <c r="C115" s="7" t="s">
        <v>213</v>
      </c>
      <c r="D115" s="9">
        <v>25314</v>
      </c>
      <c r="E115" s="9">
        <f t="shared" si="17"/>
        <v>26579.7</v>
      </c>
      <c r="F115" s="9">
        <f t="shared" si="17"/>
        <v>27908.685000000001</v>
      </c>
    </row>
    <row r="116" spans="1:6" x14ac:dyDescent="0.3">
      <c r="A116" s="7" t="s">
        <v>212</v>
      </c>
      <c r="B116" s="26" t="s">
        <v>84</v>
      </c>
      <c r="C116" s="7" t="s">
        <v>214</v>
      </c>
      <c r="D116" s="9">
        <v>31498</v>
      </c>
      <c r="E116" s="9">
        <f t="shared" si="17"/>
        <v>33072.9</v>
      </c>
      <c r="F116" s="9">
        <f t="shared" si="17"/>
        <v>34726.545000000006</v>
      </c>
    </row>
    <row r="117" spans="1:6" x14ac:dyDescent="0.3">
      <c r="A117" s="7" t="s">
        <v>215</v>
      </c>
      <c r="B117" s="26" t="s">
        <v>9</v>
      </c>
      <c r="C117" s="7" t="s">
        <v>216</v>
      </c>
      <c r="D117" s="9">
        <v>16508</v>
      </c>
      <c r="E117" s="9">
        <f t="shared" si="17"/>
        <v>17333.400000000001</v>
      </c>
      <c r="F117" s="9">
        <f t="shared" si="17"/>
        <v>18200.070000000003</v>
      </c>
    </row>
    <row r="118" spans="1:6" x14ac:dyDescent="0.3">
      <c r="A118" s="7" t="s">
        <v>217</v>
      </c>
      <c r="B118" s="26" t="s">
        <v>9</v>
      </c>
      <c r="C118" s="7" t="s">
        <v>218</v>
      </c>
      <c r="D118" s="9">
        <v>1155</v>
      </c>
      <c r="E118" s="9">
        <f t="shared" si="17"/>
        <v>1212.75</v>
      </c>
      <c r="F118" s="9">
        <f t="shared" si="17"/>
        <v>1273.3875</v>
      </c>
    </row>
    <row r="119" spans="1:6" x14ac:dyDescent="0.3">
      <c r="A119" s="7" t="s">
        <v>219</v>
      </c>
      <c r="B119" s="26">
        <v>1</v>
      </c>
      <c r="C119" s="7" t="s">
        <v>220</v>
      </c>
      <c r="D119" s="9">
        <v>103</v>
      </c>
      <c r="E119" s="9">
        <f t="shared" si="17"/>
        <v>108.15</v>
      </c>
      <c r="F119" s="9">
        <f t="shared" si="17"/>
        <v>113.5575</v>
      </c>
    </row>
    <row r="120" spans="1:6" x14ac:dyDescent="0.3">
      <c r="A120" s="7" t="s">
        <v>221</v>
      </c>
      <c r="B120" s="26" t="s">
        <v>9</v>
      </c>
      <c r="C120" s="7" t="s">
        <v>222</v>
      </c>
      <c r="D120" s="9">
        <v>31500</v>
      </c>
      <c r="E120" s="9">
        <f t="shared" si="17"/>
        <v>33075</v>
      </c>
      <c r="F120" s="9">
        <f t="shared" si="17"/>
        <v>34728.75</v>
      </c>
    </row>
    <row r="121" spans="1:6" x14ac:dyDescent="0.3">
      <c r="A121" s="7" t="s">
        <v>223</v>
      </c>
      <c r="B121" s="26" t="s">
        <v>9</v>
      </c>
      <c r="C121" s="7" t="s">
        <v>224</v>
      </c>
      <c r="D121" s="9">
        <v>3500</v>
      </c>
      <c r="E121" s="9">
        <f t="shared" si="17"/>
        <v>3675</v>
      </c>
      <c r="F121" s="9">
        <f t="shared" si="17"/>
        <v>3858.75</v>
      </c>
    </row>
    <row r="122" spans="1:6" x14ac:dyDescent="0.3">
      <c r="A122" s="7" t="s">
        <v>223</v>
      </c>
      <c r="B122" s="26">
        <v>30</v>
      </c>
      <c r="C122" s="7" t="s">
        <v>224</v>
      </c>
      <c r="D122" s="9">
        <v>2530</v>
      </c>
      <c r="E122" s="9">
        <f t="shared" si="17"/>
        <v>2656.5</v>
      </c>
      <c r="F122" s="9">
        <f t="shared" si="17"/>
        <v>2789.3250000000003</v>
      </c>
    </row>
    <row r="123" spans="1:6" x14ac:dyDescent="0.3">
      <c r="A123" s="7" t="s">
        <v>225</v>
      </c>
      <c r="B123" s="26">
        <v>1</v>
      </c>
      <c r="C123" s="7" t="s">
        <v>226</v>
      </c>
      <c r="D123" s="9">
        <v>2900</v>
      </c>
      <c r="E123" s="9">
        <f t="shared" si="17"/>
        <v>3045</v>
      </c>
      <c r="F123" s="9">
        <f t="shared" si="17"/>
        <v>3197.25</v>
      </c>
    </row>
    <row r="124" spans="1:6" x14ac:dyDescent="0.3">
      <c r="A124" s="7" t="s">
        <v>227</v>
      </c>
      <c r="B124" s="26">
        <v>1</v>
      </c>
      <c r="C124" s="7" t="s">
        <v>228</v>
      </c>
      <c r="D124" s="9">
        <v>1500</v>
      </c>
      <c r="E124" s="9">
        <f t="shared" si="17"/>
        <v>1575</v>
      </c>
      <c r="F124" s="9">
        <f t="shared" si="17"/>
        <v>1653.75</v>
      </c>
    </row>
    <row r="125" spans="1:6" x14ac:dyDescent="0.3">
      <c r="A125" s="7" t="s">
        <v>229</v>
      </c>
      <c r="B125" s="26" t="s">
        <v>9</v>
      </c>
      <c r="C125" s="7" t="s">
        <v>230</v>
      </c>
      <c r="D125" s="9">
        <v>35447</v>
      </c>
      <c r="E125" s="9">
        <f t="shared" si="17"/>
        <v>37219.35</v>
      </c>
      <c r="F125" s="9">
        <f t="shared" si="17"/>
        <v>39080.317499999997</v>
      </c>
    </row>
    <row r="126" spans="1:6" ht="13.95" customHeight="1" x14ac:dyDescent="0.3">
      <c r="A126" s="7" t="s">
        <v>231</v>
      </c>
      <c r="B126" s="26">
        <v>31</v>
      </c>
      <c r="C126" s="7" t="s">
        <v>232</v>
      </c>
      <c r="D126" s="9">
        <v>15000</v>
      </c>
      <c r="E126" s="9">
        <f t="shared" si="17"/>
        <v>15750</v>
      </c>
      <c r="F126" s="9">
        <f t="shared" si="17"/>
        <v>16537.5</v>
      </c>
    </row>
    <row r="127" spans="1:6" x14ac:dyDescent="0.3">
      <c r="A127" s="24" t="s">
        <v>233</v>
      </c>
      <c r="B127" s="26">
        <v>31</v>
      </c>
      <c r="C127" s="24" t="s">
        <v>234</v>
      </c>
      <c r="D127" s="9">
        <v>17770</v>
      </c>
      <c r="E127" s="9">
        <f t="shared" si="17"/>
        <v>18658.5</v>
      </c>
      <c r="F127" s="9">
        <f t="shared" si="17"/>
        <v>19591.424999999999</v>
      </c>
    </row>
    <row r="128" spans="1:6" x14ac:dyDescent="0.3">
      <c r="A128" s="7" t="s">
        <v>235</v>
      </c>
      <c r="B128" s="26" t="s">
        <v>9</v>
      </c>
      <c r="C128" s="7" t="s">
        <v>236</v>
      </c>
      <c r="D128" s="9">
        <v>3900</v>
      </c>
      <c r="E128" s="9">
        <f t="shared" si="17"/>
        <v>4095</v>
      </c>
      <c r="F128" s="9">
        <f t="shared" si="17"/>
        <v>4299.75</v>
      </c>
    </row>
    <row r="129" spans="1:13" x14ac:dyDescent="0.3">
      <c r="A129" s="7" t="s">
        <v>235</v>
      </c>
      <c r="B129" s="26">
        <v>31</v>
      </c>
      <c r="C129" s="7" t="s">
        <v>237</v>
      </c>
      <c r="D129" s="9">
        <v>3308</v>
      </c>
      <c r="E129" s="9">
        <f t="shared" si="17"/>
        <v>3473.4</v>
      </c>
      <c r="F129" s="9">
        <f t="shared" si="17"/>
        <v>3647.07</v>
      </c>
    </row>
    <row r="130" spans="1:13" x14ac:dyDescent="0.3">
      <c r="A130" s="7" t="s">
        <v>238</v>
      </c>
      <c r="B130" s="26" t="s">
        <v>9</v>
      </c>
      <c r="C130" s="7" t="s">
        <v>239</v>
      </c>
      <c r="D130" s="9">
        <v>273</v>
      </c>
      <c r="E130" s="9">
        <f t="shared" si="17"/>
        <v>286.65000000000003</v>
      </c>
      <c r="F130" s="9">
        <f t="shared" si="17"/>
        <v>300.98250000000007</v>
      </c>
    </row>
    <row r="131" spans="1:13" x14ac:dyDescent="0.3">
      <c r="A131" s="7" t="s">
        <v>238</v>
      </c>
      <c r="B131" s="26">
        <v>31</v>
      </c>
      <c r="C131" s="7" t="s">
        <v>240</v>
      </c>
      <c r="D131" s="9">
        <v>110</v>
      </c>
      <c r="E131" s="9">
        <f t="shared" si="17"/>
        <v>115.5</v>
      </c>
      <c r="F131" s="9">
        <f t="shared" si="17"/>
        <v>121.27500000000001</v>
      </c>
    </row>
    <row r="132" spans="1:13" x14ac:dyDescent="0.3">
      <c r="A132" s="7" t="s">
        <v>241</v>
      </c>
      <c r="B132" s="26" t="s">
        <v>9</v>
      </c>
      <c r="C132" s="7" t="s">
        <v>242</v>
      </c>
      <c r="D132" s="9">
        <v>25</v>
      </c>
      <c r="E132" s="9">
        <f t="shared" si="17"/>
        <v>26.25</v>
      </c>
      <c r="F132" s="9">
        <f t="shared" si="17"/>
        <v>27.5625</v>
      </c>
    </row>
    <row r="133" spans="1:13" x14ac:dyDescent="0.3">
      <c r="A133" s="7" t="s">
        <v>241</v>
      </c>
      <c r="B133" s="26">
        <v>31</v>
      </c>
      <c r="C133" s="7" t="s">
        <v>243</v>
      </c>
      <c r="D133" s="9">
        <v>10</v>
      </c>
      <c r="E133" s="9">
        <f t="shared" si="17"/>
        <v>10.5</v>
      </c>
      <c r="F133" s="9">
        <f t="shared" si="17"/>
        <v>11.025</v>
      </c>
    </row>
    <row r="134" spans="1:13" x14ac:dyDescent="0.3">
      <c r="A134" s="7" t="s">
        <v>244</v>
      </c>
      <c r="B134" s="26">
        <v>1</v>
      </c>
      <c r="C134" s="7" t="s">
        <v>245</v>
      </c>
      <c r="D134" s="9">
        <v>1200</v>
      </c>
      <c r="E134" s="9">
        <v>1200</v>
      </c>
      <c r="F134" s="9">
        <v>1200</v>
      </c>
    </row>
    <row r="135" spans="1:13" x14ac:dyDescent="0.3">
      <c r="A135" s="7" t="s">
        <v>246</v>
      </c>
      <c r="B135" s="26">
        <v>31</v>
      </c>
      <c r="C135" s="7" t="s">
        <v>247</v>
      </c>
      <c r="D135" s="9">
        <v>1496</v>
      </c>
      <c r="E135" s="9">
        <f t="shared" si="17"/>
        <v>1570.8</v>
      </c>
      <c r="F135" s="9">
        <f t="shared" si="17"/>
        <v>1649.34</v>
      </c>
    </row>
    <row r="136" spans="1:13" x14ac:dyDescent="0.3">
      <c r="A136" s="7" t="s">
        <v>248</v>
      </c>
      <c r="B136" s="26">
        <v>1</v>
      </c>
      <c r="C136" s="7" t="s">
        <v>249</v>
      </c>
      <c r="D136" s="9">
        <v>150</v>
      </c>
      <c r="E136" s="9">
        <f t="shared" si="17"/>
        <v>157.5</v>
      </c>
      <c r="F136" s="9">
        <f t="shared" si="17"/>
        <v>165.375</v>
      </c>
    </row>
    <row r="137" spans="1:13" x14ac:dyDescent="0.3">
      <c r="A137" s="7" t="s">
        <v>248</v>
      </c>
      <c r="B137" s="26">
        <v>31</v>
      </c>
      <c r="C137" s="7" t="s">
        <v>250</v>
      </c>
      <c r="D137" s="9">
        <v>16180</v>
      </c>
      <c r="E137" s="9">
        <f t="shared" si="17"/>
        <v>16989</v>
      </c>
      <c r="F137" s="9">
        <f t="shared" si="17"/>
        <v>17838.45</v>
      </c>
      <c r="G137" s="22" t="s">
        <v>7</v>
      </c>
      <c r="J137" s="22" t="s">
        <v>7</v>
      </c>
      <c r="M137" s="22" t="s">
        <v>7</v>
      </c>
    </row>
    <row r="138" spans="1:13" x14ac:dyDescent="0.3">
      <c r="A138" s="7" t="s">
        <v>251</v>
      </c>
      <c r="B138" s="26" t="s">
        <v>9</v>
      </c>
      <c r="C138" s="7" t="s">
        <v>252</v>
      </c>
      <c r="D138" s="9">
        <v>25044</v>
      </c>
      <c r="E138" s="9">
        <f t="shared" si="17"/>
        <v>26296.2</v>
      </c>
      <c r="F138" s="9">
        <f t="shared" si="17"/>
        <v>27611.010000000002</v>
      </c>
    </row>
    <row r="139" spans="1:13" x14ac:dyDescent="0.3">
      <c r="A139" s="7" t="s">
        <v>253</v>
      </c>
      <c r="B139" s="26" t="s">
        <v>9</v>
      </c>
      <c r="C139" s="7" t="s">
        <v>254</v>
      </c>
      <c r="D139" s="9">
        <v>2825</v>
      </c>
      <c r="E139" s="9">
        <f t="shared" si="17"/>
        <v>2966.25</v>
      </c>
      <c r="F139" s="9">
        <f t="shared" si="17"/>
        <v>3114.5625</v>
      </c>
    </row>
    <row r="140" spans="1:13" x14ac:dyDescent="0.3">
      <c r="A140" s="7" t="s">
        <v>255</v>
      </c>
      <c r="B140" s="26" t="s">
        <v>9</v>
      </c>
      <c r="C140" s="7" t="s">
        <v>256</v>
      </c>
      <c r="D140" s="9">
        <v>1510</v>
      </c>
      <c r="E140" s="9">
        <f t="shared" si="17"/>
        <v>1585.5</v>
      </c>
      <c r="F140" s="9">
        <f t="shared" si="17"/>
        <v>1664.7750000000001</v>
      </c>
    </row>
    <row r="141" spans="1:13" x14ac:dyDescent="0.3">
      <c r="A141" s="7" t="s">
        <v>257</v>
      </c>
      <c r="B141" s="26" t="s">
        <v>9</v>
      </c>
      <c r="C141" s="7" t="s">
        <v>258</v>
      </c>
      <c r="D141" s="9">
        <v>850</v>
      </c>
      <c r="E141" s="9">
        <f t="shared" si="17"/>
        <v>892.5</v>
      </c>
      <c r="F141" s="9">
        <f t="shared" si="17"/>
        <v>937.125</v>
      </c>
    </row>
    <row r="142" spans="1:13" x14ac:dyDescent="0.3">
      <c r="A142" s="7" t="s">
        <v>259</v>
      </c>
      <c r="B142" s="26" t="s">
        <v>9</v>
      </c>
      <c r="C142" s="7" t="s">
        <v>260</v>
      </c>
      <c r="D142" s="9">
        <v>1695</v>
      </c>
      <c r="E142" s="9">
        <f t="shared" si="17"/>
        <v>1779.75</v>
      </c>
      <c r="F142" s="9">
        <f t="shared" si="17"/>
        <v>1868.7375000000002</v>
      </c>
    </row>
    <row r="143" spans="1:13" x14ac:dyDescent="0.3">
      <c r="A143" s="7" t="s">
        <v>261</v>
      </c>
      <c r="B143" s="26" t="s">
        <v>9</v>
      </c>
      <c r="C143" s="7" t="s">
        <v>262</v>
      </c>
      <c r="D143" s="9">
        <v>250</v>
      </c>
      <c r="E143" s="9">
        <f t="shared" si="17"/>
        <v>262.5</v>
      </c>
      <c r="F143" s="9">
        <f t="shared" si="17"/>
        <v>275.625</v>
      </c>
    </row>
    <row r="144" spans="1:13" x14ac:dyDescent="0.3">
      <c r="A144" s="7" t="s">
        <v>263</v>
      </c>
      <c r="B144" s="26" t="s">
        <v>9</v>
      </c>
      <c r="C144" s="7" t="s">
        <v>264</v>
      </c>
      <c r="D144" s="9">
        <v>377</v>
      </c>
      <c r="E144" s="9">
        <f t="shared" si="17"/>
        <v>395.85</v>
      </c>
      <c r="F144" s="9">
        <f t="shared" si="17"/>
        <v>415.64250000000004</v>
      </c>
    </row>
    <row r="145" spans="1:6" x14ac:dyDescent="0.3">
      <c r="A145" s="7" t="s">
        <v>265</v>
      </c>
      <c r="B145" s="26" t="s">
        <v>9</v>
      </c>
      <c r="C145" s="7" t="s">
        <v>266</v>
      </c>
      <c r="D145" s="9">
        <v>1260</v>
      </c>
      <c r="E145" s="9">
        <f t="shared" si="17"/>
        <v>1323</v>
      </c>
      <c r="F145" s="9">
        <f t="shared" si="17"/>
        <v>1389.15</v>
      </c>
    </row>
    <row r="146" spans="1:6" x14ac:dyDescent="0.3">
      <c r="A146" s="7" t="s">
        <v>267</v>
      </c>
      <c r="B146" s="26" t="s">
        <v>9</v>
      </c>
      <c r="C146" s="7" t="s">
        <v>268</v>
      </c>
      <c r="D146" s="9">
        <v>1507</v>
      </c>
      <c r="E146" s="9">
        <f t="shared" si="17"/>
        <v>1582.3500000000001</v>
      </c>
      <c r="F146" s="9">
        <f t="shared" si="17"/>
        <v>1661.4675000000002</v>
      </c>
    </row>
    <row r="147" spans="1:6" x14ac:dyDescent="0.3">
      <c r="A147" s="7" t="s">
        <v>269</v>
      </c>
      <c r="B147" s="26" t="s">
        <v>9</v>
      </c>
      <c r="C147" s="7" t="s">
        <v>270</v>
      </c>
      <c r="D147" s="9">
        <v>755</v>
      </c>
      <c r="E147" s="9">
        <f t="shared" si="17"/>
        <v>792.75</v>
      </c>
      <c r="F147" s="9">
        <f t="shared" si="17"/>
        <v>832.38750000000005</v>
      </c>
    </row>
    <row r="148" spans="1:6" x14ac:dyDescent="0.3">
      <c r="A148" s="7" t="s">
        <v>271</v>
      </c>
      <c r="B148" s="26" t="s">
        <v>9</v>
      </c>
      <c r="C148" s="7" t="s">
        <v>272</v>
      </c>
      <c r="D148" s="9">
        <v>755</v>
      </c>
      <c r="E148" s="9">
        <f t="shared" si="17"/>
        <v>792.75</v>
      </c>
      <c r="F148" s="9">
        <f t="shared" si="17"/>
        <v>832.38750000000005</v>
      </c>
    </row>
    <row r="149" spans="1:6" x14ac:dyDescent="0.3">
      <c r="A149" s="7" t="s">
        <v>273</v>
      </c>
      <c r="B149" s="26" t="s">
        <v>9</v>
      </c>
      <c r="C149" s="7" t="s">
        <v>274</v>
      </c>
      <c r="D149" s="9">
        <v>190</v>
      </c>
      <c r="E149" s="9">
        <f t="shared" si="17"/>
        <v>199.5</v>
      </c>
      <c r="F149" s="9">
        <f t="shared" si="17"/>
        <v>209.47500000000002</v>
      </c>
    </row>
    <row r="150" spans="1:6" x14ac:dyDescent="0.3">
      <c r="A150" s="7" t="s">
        <v>275</v>
      </c>
      <c r="B150" s="26" t="s">
        <v>9</v>
      </c>
      <c r="C150" s="7" t="s">
        <v>276</v>
      </c>
      <c r="D150" s="9">
        <v>380</v>
      </c>
      <c r="E150" s="9">
        <f t="shared" si="17"/>
        <v>399</v>
      </c>
      <c r="F150" s="9">
        <f t="shared" si="17"/>
        <v>418.95000000000005</v>
      </c>
    </row>
    <row r="151" spans="1:6" x14ac:dyDescent="0.3">
      <c r="A151" s="7" t="s">
        <v>277</v>
      </c>
      <c r="B151" s="26" t="s">
        <v>9</v>
      </c>
      <c r="C151" s="7" t="s">
        <v>278</v>
      </c>
      <c r="D151" s="9">
        <v>2075</v>
      </c>
      <c r="E151" s="9">
        <f t="shared" si="17"/>
        <v>2178.75</v>
      </c>
      <c r="F151" s="9">
        <f t="shared" si="17"/>
        <v>2287.6875</v>
      </c>
    </row>
    <row r="152" spans="1:6" x14ac:dyDescent="0.3">
      <c r="A152" s="7" t="s">
        <v>279</v>
      </c>
      <c r="B152" s="26" t="s">
        <v>9</v>
      </c>
      <c r="C152" s="7" t="s">
        <v>280</v>
      </c>
      <c r="D152" s="9">
        <v>1950</v>
      </c>
      <c r="E152" s="9">
        <f t="shared" ref="E152:F218" si="18">(D152*1.05)</f>
        <v>2047.5</v>
      </c>
      <c r="F152" s="9">
        <f t="shared" si="18"/>
        <v>2149.875</v>
      </c>
    </row>
    <row r="153" spans="1:6" x14ac:dyDescent="0.3">
      <c r="A153" s="7" t="s">
        <v>281</v>
      </c>
      <c r="B153" s="26">
        <v>1</v>
      </c>
      <c r="C153" s="7" t="s">
        <v>282</v>
      </c>
      <c r="D153" s="9">
        <v>150</v>
      </c>
      <c r="E153" s="9">
        <f t="shared" si="18"/>
        <v>157.5</v>
      </c>
      <c r="F153" s="9">
        <f t="shared" si="18"/>
        <v>165.375</v>
      </c>
    </row>
    <row r="154" spans="1:6" x14ac:dyDescent="0.3">
      <c r="A154" s="7" t="s">
        <v>283</v>
      </c>
      <c r="B154" s="26">
        <v>1</v>
      </c>
      <c r="C154" s="7" t="s">
        <v>284</v>
      </c>
      <c r="D154" s="9">
        <v>1000</v>
      </c>
      <c r="E154" s="9">
        <f t="shared" si="18"/>
        <v>1050</v>
      </c>
      <c r="F154" s="9">
        <f t="shared" si="18"/>
        <v>1102.5</v>
      </c>
    </row>
    <row r="155" spans="1:6" x14ac:dyDescent="0.3">
      <c r="A155" s="7" t="s">
        <v>285</v>
      </c>
      <c r="B155" s="26" t="s">
        <v>9</v>
      </c>
      <c r="C155" s="7" t="s">
        <v>286</v>
      </c>
      <c r="D155" s="9">
        <v>8000</v>
      </c>
      <c r="E155" s="9">
        <f t="shared" si="18"/>
        <v>8400</v>
      </c>
      <c r="F155" s="9">
        <f t="shared" si="18"/>
        <v>8820</v>
      </c>
    </row>
    <row r="156" spans="1:6" x14ac:dyDescent="0.3">
      <c r="A156" s="7" t="s">
        <v>287</v>
      </c>
      <c r="B156" s="26" t="s">
        <v>9</v>
      </c>
      <c r="C156" s="7" t="s">
        <v>288</v>
      </c>
      <c r="D156" s="9">
        <v>1500</v>
      </c>
      <c r="E156" s="9">
        <f t="shared" si="18"/>
        <v>1575</v>
      </c>
      <c r="F156" s="9">
        <f t="shared" si="18"/>
        <v>1653.75</v>
      </c>
    </row>
    <row r="157" spans="1:6" x14ac:dyDescent="0.3">
      <c r="A157" s="7" t="s">
        <v>289</v>
      </c>
      <c r="B157" s="26">
        <v>1</v>
      </c>
      <c r="C157" s="7" t="s">
        <v>290</v>
      </c>
      <c r="D157" s="9">
        <v>350</v>
      </c>
      <c r="E157" s="9">
        <f t="shared" si="18"/>
        <v>367.5</v>
      </c>
      <c r="F157" s="9">
        <f t="shared" si="18"/>
        <v>385.875</v>
      </c>
    </row>
    <row r="158" spans="1:6" x14ac:dyDescent="0.3">
      <c r="A158" s="7" t="s">
        <v>291</v>
      </c>
      <c r="B158" s="26" t="s">
        <v>9</v>
      </c>
      <c r="C158" s="7" t="s">
        <v>292</v>
      </c>
      <c r="D158" s="9">
        <v>7000</v>
      </c>
      <c r="E158" s="9">
        <f t="shared" si="18"/>
        <v>7350</v>
      </c>
      <c r="F158" s="9">
        <f t="shared" si="18"/>
        <v>7717.5</v>
      </c>
    </row>
    <row r="159" spans="1:6" x14ac:dyDescent="0.3">
      <c r="A159" s="7" t="s">
        <v>293</v>
      </c>
      <c r="B159" s="26" t="s">
        <v>9</v>
      </c>
      <c r="C159" s="7" t="s">
        <v>294</v>
      </c>
      <c r="D159" s="9">
        <v>1500</v>
      </c>
      <c r="E159" s="9">
        <f t="shared" si="18"/>
        <v>1575</v>
      </c>
      <c r="F159" s="9">
        <f t="shared" si="18"/>
        <v>1653.75</v>
      </c>
    </row>
    <row r="160" spans="1:6" x14ac:dyDescent="0.3">
      <c r="A160" s="7" t="s">
        <v>295</v>
      </c>
      <c r="B160" s="26" t="s">
        <v>9</v>
      </c>
      <c r="C160" s="7" t="s">
        <v>296</v>
      </c>
      <c r="D160" s="9">
        <v>3000</v>
      </c>
      <c r="E160" s="9">
        <f t="shared" si="18"/>
        <v>3150</v>
      </c>
      <c r="F160" s="9">
        <f t="shared" si="18"/>
        <v>3307.5</v>
      </c>
    </row>
    <row r="161" spans="1:15" x14ac:dyDescent="0.3">
      <c r="A161" s="7" t="s">
        <v>297</v>
      </c>
      <c r="B161" s="26" t="s">
        <v>9</v>
      </c>
      <c r="C161" s="7" t="s">
        <v>298</v>
      </c>
      <c r="D161" s="9">
        <v>755</v>
      </c>
      <c r="E161" s="9">
        <f t="shared" si="18"/>
        <v>792.75</v>
      </c>
      <c r="F161" s="9">
        <f t="shared" si="18"/>
        <v>832.38750000000005</v>
      </c>
      <c r="G161" s="22" t="s">
        <v>7</v>
      </c>
      <c r="J161" s="22" t="s">
        <v>7</v>
      </c>
      <c r="M161" s="22" t="s">
        <v>7</v>
      </c>
    </row>
    <row r="162" spans="1:15" x14ac:dyDescent="0.3">
      <c r="A162" s="7" t="s">
        <v>299</v>
      </c>
      <c r="B162" s="26" t="s">
        <v>9</v>
      </c>
      <c r="C162" s="7" t="s">
        <v>300</v>
      </c>
      <c r="D162" s="9">
        <v>80</v>
      </c>
      <c r="E162" s="9">
        <f t="shared" si="18"/>
        <v>84</v>
      </c>
      <c r="F162" s="9">
        <f t="shared" si="18"/>
        <v>88.2</v>
      </c>
      <c r="G162" s="22" t="s">
        <v>7</v>
      </c>
      <c r="J162" s="22" t="s">
        <v>7</v>
      </c>
      <c r="M162" s="22" t="s">
        <v>7</v>
      </c>
    </row>
    <row r="163" spans="1:15" x14ac:dyDescent="0.3">
      <c r="A163" s="7" t="s">
        <v>301</v>
      </c>
      <c r="B163" s="26" t="s">
        <v>9</v>
      </c>
      <c r="C163" s="7" t="s">
        <v>302</v>
      </c>
      <c r="D163" s="9">
        <v>6</v>
      </c>
      <c r="E163" s="9">
        <f t="shared" si="18"/>
        <v>6.3000000000000007</v>
      </c>
      <c r="F163" s="9">
        <f t="shared" si="18"/>
        <v>6.6150000000000011</v>
      </c>
    </row>
    <row r="164" spans="1:15" x14ac:dyDescent="0.3">
      <c r="A164" s="7" t="s">
        <v>303</v>
      </c>
      <c r="B164" s="26" t="s">
        <v>9</v>
      </c>
      <c r="C164" s="7" t="s">
        <v>304</v>
      </c>
      <c r="D164" s="9">
        <v>170000</v>
      </c>
      <c r="E164" s="9">
        <v>135500</v>
      </c>
      <c r="F164" s="9">
        <f t="shared" si="18"/>
        <v>142275</v>
      </c>
    </row>
    <row r="165" spans="1:15" s="19" customFormat="1" x14ac:dyDescent="0.3">
      <c r="A165" s="13" t="s">
        <v>305</v>
      </c>
      <c r="B165" s="36">
        <v>1</v>
      </c>
      <c r="C165" s="13" t="s">
        <v>306</v>
      </c>
      <c r="D165" s="14">
        <v>50000</v>
      </c>
      <c r="E165" s="9">
        <v>50000</v>
      </c>
      <c r="F165" s="9">
        <v>50000</v>
      </c>
      <c r="G165" s="38"/>
      <c r="H165" s="37"/>
      <c r="I165" s="37"/>
      <c r="J165" s="38"/>
      <c r="K165" s="37"/>
      <c r="L165" s="37"/>
      <c r="M165" s="38"/>
      <c r="N165" s="37"/>
      <c r="O165" s="37"/>
    </row>
    <row r="166" spans="1:15" x14ac:dyDescent="0.3">
      <c r="A166" s="24" t="s">
        <v>307</v>
      </c>
      <c r="B166" s="26">
        <v>1</v>
      </c>
      <c r="C166" s="24" t="s">
        <v>308</v>
      </c>
      <c r="D166" s="9">
        <v>41306</v>
      </c>
      <c r="E166" s="9">
        <f t="shared" si="18"/>
        <v>43371.3</v>
      </c>
      <c r="F166" s="9">
        <f t="shared" si="18"/>
        <v>45539.865000000005</v>
      </c>
    </row>
    <row r="167" spans="1:15" x14ac:dyDescent="0.3">
      <c r="A167" s="24" t="s">
        <v>309</v>
      </c>
      <c r="B167" s="26">
        <v>1</v>
      </c>
      <c r="C167" s="24" t="s">
        <v>310</v>
      </c>
      <c r="D167" s="9">
        <v>4475</v>
      </c>
      <c r="E167" s="9">
        <f t="shared" si="18"/>
        <v>4698.75</v>
      </c>
      <c r="F167" s="9">
        <f t="shared" si="18"/>
        <v>4933.6875</v>
      </c>
    </row>
    <row r="168" spans="1:15" x14ac:dyDescent="0.3">
      <c r="A168" s="24" t="s">
        <v>311</v>
      </c>
      <c r="B168" s="26">
        <v>1</v>
      </c>
      <c r="C168" s="24" t="s">
        <v>312</v>
      </c>
      <c r="D168" s="9">
        <v>313</v>
      </c>
      <c r="E168" s="9">
        <f t="shared" si="18"/>
        <v>328.65000000000003</v>
      </c>
      <c r="F168" s="9">
        <f t="shared" si="18"/>
        <v>345.08250000000004</v>
      </c>
    </row>
    <row r="169" spans="1:15" x14ac:dyDescent="0.3">
      <c r="A169" s="24" t="s">
        <v>313</v>
      </c>
      <c r="B169" s="26">
        <v>1</v>
      </c>
      <c r="C169" s="24" t="s">
        <v>314</v>
      </c>
      <c r="D169" s="9">
        <v>35</v>
      </c>
      <c r="E169" s="9">
        <f t="shared" si="18"/>
        <v>36.75</v>
      </c>
      <c r="F169" s="9">
        <f t="shared" si="18"/>
        <v>38.587499999999999</v>
      </c>
    </row>
    <row r="170" spans="1:15" x14ac:dyDescent="0.3">
      <c r="A170" s="24" t="s">
        <v>315</v>
      </c>
      <c r="B170" s="26">
        <v>1</v>
      </c>
      <c r="C170" s="24" t="s">
        <v>316</v>
      </c>
      <c r="D170" s="9">
        <v>10500</v>
      </c>
      <c r="E170" s="9">
        <f t="shared" si="18"/>
        <v>11025</v>
      </c>
      <c r="F170" s="9">
        <f t="shared" si="18"/>
        <v>11576.25</v>
      </c>
    </row>
    <row r="171" spans="1:15" x14ac:dyDescent="0.3">
      <c r="A171" s="24" t="s">
        <v>317</v>
      </c>
      <c r="B171" s="26">
        <v>1</v>
      </c>
      <c r="C171" s="24" t="s">
        <v>318</v>
      </c>
      <c r="D171" s="9">
        <v>150</v>
      </c>
      <c r="E171" s="9">
        <f t="shared" si="18"/>
        <v>157.5</v>
      </c>
      <c r="F171" s="9">
        <f t="shared" si="18"/>
        <v>165.375</v>
      </c>
    </row>
    <row r="172" spans="1:15" x14ac:dyDescent="0.3">
      <c r="A172" s="24" t="s">
        <v>319</v>
      </c>
      <c r="B172" s="26">
        <v>1</v>
      </c>
      <c r="C172" s="24" t="s">
        <v>320</v>
      </c>
      <c r="D172" s="9">
        <v>475</v>
      </c>
      <c r="E172" s="9">
        <f t="shared" si="18"/>
        <v>498.75</v>
      </c>
      <c r="F172" s="9">
        <f t="shared" si="18"/>
        <v>523.6875</v>
      </c>
    </row>
    <row r="173" spans="1:15" x14ac:dyDescent="0.3">
      <c r="A173" s="7" t="s">
        <v>321</v>
      </c>
      <c r="B173" s="26" t="s">
        <v>9</v>
      </c>
      <c r="C173" s="7" t="s">
        <v>322</v>
      </c>
      <c r="D173" s="9">
        <v>17800</v>
      </c>
      <c r="E173" s="9">
        <v>38928.75</v>
      </c>
      <c r="F173" s="9">
        <f t="shared" si="18"/>
        <v>40875.1875</v>
      </c>
      <c r="G173" s="22" t="s">
        <v>7</v>
      </c>
      <c r="J173" s="22" t="s">
        <v>7</v>
      </c>
      <c r="M173" s="22" t="s">
        <v>7</v>
      </c>
    </row>
    <row r="174" spans="1:15" x14ac:dyDescent="0.3">
      <c r="A174" s="7" t="s">
        <v>321</v>
      </c>
      <c r="B174" s="26" t="s">
        <v>65</v>
      </c>
      <c r="C174" s="7" t="s">
        <v>323</v>
      </c>
      <c r="D174" s="9">
        <v>19275</v>
      </c>
      <c r="E174" s="9">
        <v>0</v>
      </c>
      <c r="F174" s="9">
        <f t="shared" si="18"/>
        <v>0</v>
      </c>
    </row>
    <row r="175" spans="1:15" x14ac:dyDescent="0.3">
      <c r="A175" s="7" t="s">
        <v>324</v>
      </c>
      <c r="B175" s="26" t="s">
        <v>9</v>
      </c>
      <c r="C175" s="7" t="s">
        <v>325</v>
      </c>
      <c r="D175" s="9">
        <v>3000</v>
      </c>
      <c r="E175" s="9">
        <f t="shared" si="18"/>
        <v>3150</v>
      </c>
      <c r="F175" s="9">
        <f t="shared" si="18"/>
        <v>3307.5</v>
      </c>
    </row>
    <row r="176" spans="1:15" x14ac:dyDescent="0.3">
      <c r="A176" s="7" t="s">
        <v>326</v>
      </c>
      <c r="B176" s="26">
        <v>1</v>
      </c>
      <c r="C176" s="7" t="s">
        <v>327</v>
      </c>
      <c r="D176" s="9">
        <v>500</v>
      </c>
      <c r="E176" s="9">
        <f t="shared" si="18"/>
        <v>525</v>
      </c>
      <c r="F176" s="9">
        <f t="shared" si="18"/>
        <v>551.25</v>
      </c>
    </row>
    <row r="177" spans="1:6" x14ac:dyDescent="0.3">
      <c r="A177" s="7" t="s">
        <v>328</v>
      </c>
      <c r="B177" s="26" t="s">
        <v>9</v>
      </c>
      <c r="C177" s="7" t="s">
        <v>329</v>
      </c>
      <c r="D177" s="9">
        <v>40628</v>
      </c>
      <c r="E177" s="9">
        <f t="shared" si="18"/>
        <v>42659.4</v>
      </c>
      <c r="F177" s="9">
        <f t="shared" si="18"/>
        <v>44792.37</v>
      </c>
    </row>
    <row r="178" spans="1:6" x14ac:dyDescent="0.3">
      <c r="A178" s="7" t="s">
        <v>330</v>
      </c>
      <c r="B178" s="26" t="s">
        <v>9</v>
      </c>
      <c r="C178" s="7" t="s">
        <v>331</v>
      </c>
      <c r="D178" s="9">
        <v>4405</v>
      </c>
      <c r="E178" s="9">
        <f t="shared" si="18"/>
        <v>4625.25</v>
      </c>
      <c r="F178" s="9">
        <f t="shared" si="18"/>
        <v>4856.5124999999998</v>
      </c>
    </row>
    <row r="179" spans="1:6" x14ac:dyDescent="0.3">
      <c r="A179" s="7" t="s">
        <v>332</v>
      </c>
      <c r="B179" s="26" t="s">
        <v>9</v>
      </c>
      <c r="C179" s="7" t="s">
        <v>333</v>
      </c>
      <c r="D179" s="9">
        <v>310</v>
      </c>
      <c r="E179" s="9">
        <f t="shared" si="18"/>
        <v>325.5</v>
      </c>
      <c r="F179" s="9">
        <f t="shared" si="18"/>
        <v>341.77500000000003</v>
      </c>
    </row>
    <row r="180" spans="1:6" x14ac:dyDescent="0.3">
      <c r="A180" s="7" t="s">
        <v>334</v>
      </c>
      <c r="B180" s="26" t="s">
        <v>9</v>
      </c>
      <c r="C180" s="7" t="s">
        <v>335</v>
      </c>
      <c r="D180" s="9">
        <v>35</v>
      </c>
      <c r="E180" s="9">
        <f t="shared" si="18"/>
        <v>36.75</v>
      </c>
      <c r="F180" s="9">
        <f t="shared" si="18"/>
        <v>38.587499999999999</v>
      </c>
    </row>
    <row r="181" spans="1:6" x14ac:dyDescent="0.3">
      <c r="A181" s="7" t="s">
        <v>336</v>
      </c>
      <c r="B181" s="26" t="s">
        <v>9</v>
      </c>
      <c r="C181" s="7" t="s">
        <v>337</v>
      </c>
      <c r="D181" s="9">
        <v>1200</v>
      </c>
      <c r="E181" s="9">
        <f t="shared" si="18"/>
        <v>1260</v>
      </c>
      <c r="F181" s="9">
        <f t="shared" si="18"/>
        <v>1323</v>
      </c>
    </row>
    <row r="182" spans="1:6" x14ac:dyDescent="0.3">
      <c r="A182" s="7" t="s">
        <v>607</v>
      </c>
      <c r="B182" s="26">
        <v>30</v>
      </c>
      <c r="C182" s="7" t="s">
        <v>608</v>
      </c>
      <c r="D182" s="9">
        <v>0</v>
      </c>
      <c r="E182" s="9">
        <v>0</v>
      </c>
      <c r="F182" s="9">
        <v>0</v>
      </c>
    </row>
    <row r="183" spans="1:6" x14ac:dyDescent="0.3">
      <c r="A183" s="13" t="s">
        <v>338</v>
      </c>
      <c r="B183" s="36" t="s">
        <v>9</v>
      </c>
      <c r="C183" s="13" t="s">
        <v>339</v>
      </c>
      <c r="D183" s="14">
        <v>150</v>
      </c>
      <c r="E183" s="9">
        <f t="shared" si="18"/>
        <v>157.5</v>
      </c>
      <c r="F183" s="9">
        <f t="shared" si="18"/>
        <v>165.375</v>
      </c>
    </row>
    <row r="184" spans="1:6" x14ac:dyDescent="0.3">
      <c r="A184" s="7" t="s">
        <v>338</v>
      </c>
      <c r="B184" s="39">
        <v>30</v>
      </c>
      <c r="C184" s="7" t="s">
        <v>340</v>
      </c>
      <c r="D184" s="9">
        <v>1444</v>
      </c>
      <c r="E184" s="9">
        <v>1444</v>
      </c>
      <c r="F184" s="9">
        <v>1444</v>
      </c>
    </row>
    <row r="185" spans="1:6" x14ac:dyDescent="0.3">
      <c r="A185" s="7" t="s">
        <v>341</v>
      </c>
      <c r="B185" s="26">
        <v>1</v>
      </c>
      <c r="C185" s="7" t="s">
        <v>342</v>
      </c>
      <c r="D185" s="9">
        <v>180</v>
      </c>
      <c r="E185" s="9">
        <f t="shared" si="18"/>
        <v>189</v>
      </c>
      <c r="F185" s="9">
        <f t="shared" si="18"/>
        <v>198.45000000000002</v>
      </c>
    </row>
    <row r="186" spans="1:6" x14ac:dyDescent="0.3">
      <c r="A186" s="7" t="s">
        <v>343</v>
      </c>
      <c r="B186" s="26">
        <v>1</v>
      </c>
      <c r="C186" s="7" t="s">
        <v>344</v>
      </c>
      <c r="D186" s="9">
        <v>100</v>
      </c>
      <c r="E186" s="9">
        <f t="shared" si="18"/>
        <v>105</v>
      </c>
      <c r="F186" s="9">
        <f t="shared" si="18"/>
        <v>110.25</v>
      </c>
    </row>
    <row r="187" spans="1:6" x14ac:dyDescent="0.3">
      <c r="A187" s="7" t="s">
        <v>345</v>
      </c>
      <c r="B187" s="26">
        <v>1</v>
      </c>
      <c r="C187" s="7" t="s">
        <v>346</v>
      </c>
      <c r="D187" s="9">
        <v>15</v>
      </c>
      <c r="E187" s="9">
        <f t="shared" si="18"/>
        <v>15.75</v>
      </c>
      <c r="F187" s="9">
        <f t="shared" si="18"/>
        <v>16.537500000000001</v>
      </c>
    </row>
    <row r="188" spans="1:6" x14ac:dyDescent="0.3">
      <c r="A188" s="7" t="s">
        <v>347</v>
      </c>
      <c r="B188" s="26">
        <v>1</v>
      </c>
      <c r="C188" s="7" t="s">
        <v>348</v>
      </c>
      <c r="D188" s="9">
        <v>5</v>
      </c>
      <c r="E188" s="9">
        <f t="shared" si="18"/>
        <v>5.25</v>
      </c>
      <c r="F188" s="9">
        <f t="shared" si="18"/>
        <v>5.5125000000000002</v>
      </c>
    </row>
    <row r="189" spans="1:6" x14ac:dyDescent="0.3">
      <c r="A189" s="7" t="s">
        <v>349</v>
      </c>
      <c r="B189" s="26" t="s">
        <v>9</v>
      </c>
      <c r="C189" s="7" t="s">
        <v>350</v>
      </c>
      <c r="D189" s="9">
        <v>2000</v>
      </c>
      <c r="E189" s="9">
        <f t="shared" si="18"/>
        <v>2100</v>
      </c>
      <c r="F189" s="9">
        <f t="shared" si="18"/>
        <v>2205</v>
      </c>
    </row>
    <row r="190" spans="1:6" x14ac:dyDescent="0.3">
      <c r="A190" s="7" t="s">
        <v>351</v>
      </c>
      <c r="B190" s="26" t="s">
        <v>9</v>
      </c>
      <c r="C190" s="7" t="s">
        <v>352</v>
      </c>
      <c r="D190" s="9">
        <v>1300</v>
      </c>
      <c r="E190" s="9">
        <f t="shared" si="18"/>
        <v>1365</v>
      </c>
      <c r="F190" s="9">
        <f t="shared" si="18"/>
        <v>1433.25</v>
      </c>
    </row>
    <row r="191" spans="1:6" x14ac:dyDescent="0.3">
      <c r="A191" s="7" t="s">
        <v>353</v>
      </c>
      <c r="B191" s="26">
        <v>1</v>
      </c>
      <c r="C191" s="7" t="s">
        <v>354</v>
      </c>
      <c r="D191" s="9">
        <v>500</v>
      </c>
      <c r="E191" s="9">
        <f t="shared" si="18"/>
        <v>525</v>
      </c>
      <c r="F191" s="9">
        <f t="shared" si="18"/>
        <v>551.25</v>
      </c>
    </row>
    <row r="192" spans="1:6" x14ac:dyDescent="0.3">
      <c r="A192" s="7" t="s">
        <v>355</v>
      </c>
      <c r="B192" s="26">
        <v>1</v>
      </c>
      <c r="C192" s="7" t="s">
        <v>356</v>
      </c>
      <c r="D192" s="9">
        <v>55</v>
      </c>
      <c r="E192" s="9">
        <f t="shared" si="18"/>
        <v>57.75</v>
      </c>
      <c r="F192" s="9">
        <f t="shared" si="18"/>
        <v>60.637500000000003</v>
      </c>
    </row>
    <row r="193" spans="1:13" x14ac:dyDescent="0.3">
      <c r="A193" s="7" t="s">
        <v>357</v>
      </c>
      <c r="B193" s="26">
        <v>1</v>
      </c>
      <c r="C193" s="7" t="s">
        <v>358</v>
      </c>
      <c r="D193" s="9">
        <v>5</v>
      </c>
      <c r="E193" s="9">
        <f t="shared" si="18"/>
        <v>5.25</v>
      </c>
      <c r="F193" s="9">
        <f t="shared" si="18"/>
        <v>5.5125000000000002</v>
      </c>
    </row>
    <row r="194" spans="1:13" x14ac:dyDescent="0.3">
      <c r="A194" s="7" t="s">
        <v>359</v>
      </c>
      <c r="B194" s="26" t="s">
        <v>9</v>
      </c>
      <c r="C194" s="7" t="s">
        <v>360</v>
      </c>
      <c r="D194" s="9">
        <v>4000</v>
      </c>
      <c r="E194" s="9">
        <f t="shared" si="18"/>
        <v>4200</v>
      </c>
      <c r="F194" s="9">
        <f t="shared" si="18"/>
        <v>4410</v>
      </c>
    </row>
    <row r="195" spans="1:13" x14ac:dyDescent="0.3">
      <c r="A195" s="7" t="s">
        <v>359</v>
      </c>
      <c r="B195" s="26">
        <v>30</v>
      </c>
      <c r="C195" s="7" t="s">
        <v>361</v>
      </c>
      <c r="D195" s="9">
        <v>4845</v>
      </c>
      <c r="E195" s="9">
        <f t="shared" si="18"/>
        <v>5087.25</v>
      </c>
      <c r="F195" s="9">
        <f t="shared" si="18"/>
        <v>5341.6125000000002</v>
      </c>
    </row>
    <row r="196" spans="1:13" x14ac:dyDescent="0.3">
      <c r="A196" s="7" t="s">
        <v>359</v>
      </c>
      <c r="B196" s="26">
        <v>26</v>
      </c>
      <c r="C196" s="7" t="s">
        <v>362</v>
      </c>
      <c r="D196" s="9">
        <v>6091</v>
      </c>
      <c r="E196" s="9">
        <f t="shared" si="18"/>
        <v>6395.55</v>
      </c>
      <c r="F196" s="9">
        <f t="shared" si="18"/>
        <v>6715.3275000000003</v>
      </c>
    </row>
    <row r="197" spans="1:13" x14ac:dyDescent="0.3">
      <c r="A197" s="7" t="s">
        <v>363</v>
      </c>
      <c r="B197" s="26">
        <v>1</v>
      </c>
      <c r="C197" s="7" t="s">
        <v>364</v>
      </c>
      <c r="D197" s="9">
        <v>2000</v>
      </c>
      <c r="E197" s="9">
        <f t="shared" si="18"/>
        <v>2100</v>
      </c>
      <c r="F197" s="9">
        <f t="shared" si="18"/>
        <v>2205</v>
      </c>
    </row>
    <row r="198" spans="1:13" x14ac:dyDescent="0.3">
      <c r="A198" s="7" t="s">
        <v>363</v>
      </c>
      <c r="B198" s="26">
        <v>26</v>
      </c>
      <c r="C198" s="7" t="s">
        <v>609</v>
      </c>
      <c r="D198" s="9">
        <v>0</v>
      </c>
      <c r="E198" s="9">
        <v>0</v>
      </c>
      <c r="F198" s="9">
        <v>0</v>
      </c>
    </row>
    <row r="199" spans="1:13" x14ac:dyDescent="0.3">
      <c r="A199" s="7" t="s">
        <v>363</v>
      </c>
      <c r="B199" s="26">
        <v>30</v>
      </c>
      <c r="C199" s="7" t="s">
        <v>610</v>
      </c>
      <c r="D199" s="9">
        <v>0</v>
      </c>
      <c r="E199" s="9">
        <v>0</v>
      </c>
      <c r="F199" s="9">
        <v>0</v>
      </c>
    </row>
    <row r="200" spans="1:13" x14ac:dyDescent="0.3">
      <c r="A200" s="7" t="s">
        <v>365</v>
      </c>
      <c r="B200" s="26" t="s">
        <v>9</v>
      </c>
      <c r="C200" s="7" t="s">
        <v>366</v>
      </c>
      <c r="D200" s="9">
        <v>2260</v>
      </c>
      <c r="E200" s="9">
        <f t="shared" si="18"/>
        <v>2373</v>
      </c>
      <c r="F200" s="9">
        <f t="shared" si="18"/>
        <v>2491.65</v>
      </c>
      <c r="G200" s="22" t="s">
        <v>7</v>
      </c>
      <c r="J200" s="22" t="s">
        <v>7</v>
      </c>
      <c r="M200" s="22" t="s">
        <v>7</v>
      </c>
    </row>
    <row r="201" spans="1:13" x14ac:dyDescent="0.3">
      <c r="A201" s="7" t="s">
        <v>367</v>
      </c>
      <c r="B201" s="26" t="s">
        <v>9</v>
      </c>
      <c r="C201" s="7" t="s">
        <v>368</v>
      </c>
      <c r="D201" s="9">
        <v>238</v>
      </c>
      <c r="E201" s="9">
        <f t="shared" si="18"/>
        <v>249.9</v>
      </c>
      <c r="F201" s="9">
        <f t="shared" si="18"/>
        <v>262.39500000000004</v>
      </c>
    </row>
    <row r="202" spans="1:13" x14ac:dyDescent="0.3">
      <c r="A202" s="7" t="s">
        <v>369</v>
      </c>
      <c r="B202" s="26" t="s">
        <v>9</v>
      </c>
      <c r="C202" s="7" t="s">
        <v>370</v>
      </c>
      <c r="D202" s="9">
        <v>17</v>
      </c>
      <c r="E202" s="9">
        <f t="shared" si="18"/>
        <v>17.850000000000001</v>
      </c>
      <c r="F202" s="9">
        <f t="shared" si="18"/>
        <v>18.742500000000003</v>
      </c>
    </row>
    <row r="203" spans="1:13" x14ac:dyDescent="0.3">
      <c r="A203" s="7" t="s">
        <v>371</v>
      </c>
      <c r="B203" s="26">
        <v>1</v>
      </c>
      <c r="C203" s="7" t="s">
        <v>372</v>
      </c>
      <c r="D203" s="9">
        <v>1500</v>
      </c>
      <c r="E203" s="9">
        <f t="shared" si="18"/>
        <v>1575</v>
      </c>
      <c r="F203" s="9">
        <f t="shared" si="18"/>
        <v>1653.75</v>
      </c>
      <c r="G203" s="22" t="s">
        <v>7</v>
      </c>
      <c r="J203" s="22" t="s">
        <v>7</v>
      </c>
      <c r="M203" s="22" t="s">
        <v>7</v>
      </c>
    </row>
    <row r="204" spans="1:13" x14ac:dyDescent="0.3">
      <c r="A204" s="7" t="s">
        <v>373</v>
      </c>
      <c r="B204" s="26" t="s">
        <v>9</v>
      </c>
      <c r="C204" s="7" t="s">
        <v>374</v>
      </c>
      <c r="D204" s="9">
        <v>9650</v>
      </c>
      <c r="E204" s="9">
        <f t="shared" si="18"/>
        <v>10132.5</v>
      </c>
      <c r="F204" s="9">
        <f t="shared" si="18"/>
        <v>10639.125</v>
      </c>
    </row>
    <row r="205" spans="1:13" x14ac:dyDescent="0.3">
      <c r="A205" s="24" t="s">
        <v>375</v>
      </c>
      <c r="B205" s="26">
        <v>1</v>
      </c>
      <c r="C205" s="24" t="s">
        <v>376</v>
      </c>
      <c r="D205" s="9">
        <v>18000</v>
      </c>
      <c r="E205" s="9">
        <v>18000</v>
      </c>
      <c r="F205" s="9">
        <v>18000</v>
      </c>
      <c r="G205" s="22" t="s">
        <v>7</v>
      </c>
      <c r="J205" s="22" t="s">
        <v>7</v>
      </c>
      <c r="M205" s="22" t="s">
        <v>7</v>
      </c>
    </row>
    <row r="206" spans="1:13" x14ac:dyDescent="0.3">
      <c r="A206" s="7" t="s">
        <v>377</v>
      </c>
      <c r="B206" s="26">
        <v>1</v>
      </c>
      <c r="C206" s="7" t="s">
        <v>378</v>
      </c>
      <c r="D206" s="9">
        <v>9000</v>
      </c>
      <c r="E206" s="9">
        <f t="shared" si="18"/>
        <v>9450</v>
      </c>
      <c r="F206" s="9">
        <f t="shared" si="18"/>
        <v>9922.5</v>
      </c>
      <c r="G206" s="22" t="s">
        <v>7</v>
      </c>
      <c r="J206" s="22" t="s">
        <v>7</v>
      </c>
      <c r="M206" s="22" t="s">
        <v>7</v>
      </c>
    </row>
    <row r="207" spans="1:13" x14ac:dyDescent="0.3">
      <c r="A207" s="7" t="s">
        <v>379</v>
      </c>
      <c r="B207" s="26" t="s">
        <v>9</v>
      </c>
      <c r="C207" s="7" t="s">
        <v>380</v>
      </c>
      <c r="D207" s="9">
        <v>2000</v>
      </c>
      <c r="E207" s="9">
        <f t="shared" si="18"/>
        <v>2100</v>
      </c>
      <c r="F207" s="9">
        <f t="shared" si="18"/>
        <v>2205</v>
      </c>
    </row>
    <row r="208" spans="1:13" x14ac:dyDescent="0.3">
      <c r="A208" s="24" t="s">
        <v>381</v>
      </c>
      <c r="B208" s="26">
        <v>1</v>
      </c>
      <c r="C208" s="24" t="s">
        <v>382</v>
      </c>
      <c r="D208" s="9">
        <v>60000</v>
      </c>
      <c r="E208" s="9">
        <f t="shared" si="18"/>
        <v>63000</v>
      </c>
      <c r="F208" s="9">
        <f t="shared" si="18"/>
        <v>66150</v>
      </c>
    </row>
    <row r="209" spans="1:6" x14ac:dyDescent="0.3">
      <c r="A209" s="7" t="s">
        <v>383</v>
      </c>
      <c r="B209" s="26" t="s">
        <v>9</v>
      </c>
      <c r="C209" s="7" t="s">
        <v>384</v>
      </c>
      <c r="D209" s="9">
        <v>1000</v>
      </c>
      <c r="E209" s="9">
        <f t="shared" si="18"/>
        <v>1050</v>
      </c>
      <c r="F209" s="9">
        <f t="shared" si="18"/>
        <v>1102.5</v>
      </c>
    </row>
    <row r="210" spans="1:6" x14ac:dyDescent="0.3">
      <c r="A210" s="7" t="s">
        <v>385</v>
      </c>
      <c r="B210" s="26" t="s">
        <v>9</v>
      </c>
      <c r="C210" s="7" t="s">
        <v>386</v>
      </c>
      <c r="D210" s="9">
        <v>10000</v>
      </c>
      <c r="E210" s="9">
        <v>10000</v>
      </c>
      <c r="F210" s="9">
        <f t="shared" si="18"/>
        <v>10500</v>
      </c>
    </row>
    <row r="211" spans="1:6" x14ac:dyDescent="0.3">
      <c r="A211" s="7" t="s">
        <v>387</v>
      </c>
      <c r="B211" s="26" t="s">
        <v>9</v>
      </c>
      <c r="C211" s="7" t="s">
        <v>388</v>
      </c>
      <c r="D211" s="9">
        <v>4420</v>
      </c>
      <c r="E211" s="9">
        <f t="shared" si="18"/>
        <v>4641</v>
      </c>
      <c r="F211" s="9">
        <f t="shared" si="18"/>
        <v>4873.05</v>
      </c>
    </row>
    <row r="212" spans="1:6" x14ac:dyDescent="0.3">
      <c r="A212" s="7" t="s">
        <v>389</v>
      </c>
      <c r="B212" s="26" t="s">
        <v>9</v>
      </c>
      <c r="C212" s="7" t="s">
        <v>390</v>
      </c>
      <c r="D212" s="9">
        <v>1800</v>
      </c>
      <c r="E212" s="9">
        <f t="shared" si="18"/>
        <v>1890</v>
      </c>
      <c r="F212" s="9">
        <f t="shared" si="18"/>
        <v>1984.5</v>
      </c>
    </row>
    <row r="213" spans="1:6" x14ac:dyDescent="0.3">
      <c r="A213" s="7" t="s">
        <v>391</v>
      </c>
      <c r="B213" s="26" t="s">
        <v>9</v>
      </c>
      <c r="C213" s="7" t="s">
        <v>392</v>
      </c>
      <c r="D213" s="40">
        <v>129885</v>
      </c>
      <c r="E213" s="9">
        <f>(D213*1.04)</f>
        <v>135080.4</v>
      </c>
      <c r="F213" s="9">
        <f>(E213*1.04)</f>
        <v>140483.61600000001</v>
      </c>
    </row>
    <row r="214" spans="1:6" x14ac:dyDescent="0.3">
      <c r="A214" s="7" t="s">
        <v>393</v>
      </c>
      <c r="B214" s="26" t="s">
        <v>9</v>
      </c>
      <c r="C214" s="7" t="s">
        <v>394</v>
      </c>
      <c r="D214" s="40">
        <v>13800</v>
      </c>
      <c r="E214" s="9">
        <f>(D214*1.04)</f>
        <v>14352</v>
      </c>
      <c r="F214" s="9">
        <f>(E214*1.04)</f>
        <v>14926.08</v>
      </c>
    </row>
    <row r="215" spans="1:6" x14ac:dyDescent="0.3">
      <c r="A215" s="7" t="s">
        <v>395</v>
      </c>
      <c r="B215" s="26" t="s">
        <v>9</v>
      </c>
      <c r="C215" s="7" t="s">
        <v>396</v>
      </c>
      <c r="D215" s="40">
        <v>2262</v>
      </c>
      <c r="E215" s="9">
        <f>(D215*1.04)</f>
        <v>2352.48</v>
      </c>
      <c r="F215" s="9">
        <f t="shared" si="18"/>
        <v>2470.1040000000003</v>
      </c>
    </row>
    <row r="216" spans="1:6" x14ac:dyDescent="0.3">
      <c r="A216" s="7" t="s">
        <v>397</v>
      </c>
      <c r="B216" s="26" t="s">
        <v>9</v>
      </c>
      <c r="C216" s="7" t="s">
        <v>398</v>
      </c>
      <c r="D216" s="40">
        <v>350</v>
      </c>
      <c r="E216" s="9">
        <f t="shared" si="18"/>
        <v>367.5</v>
      </c>
      <c r="F216" s="9">
        <f>(E216*1.04)</f>
        <v>382.2</v>
      </c>
    </row>
    <row r="217" spans="1:6" x14ac:dyDescent="0.3">
      <c r="A217" s="7" t="s">
        <v>399</v>
      </c>
      <c r="B217" s="26" t="s">
        <v>9</v>
      </c>
      <c r="C217" s="7" t="s">
        <v>400</v>
      </c>
      <c r="D217" s="40">
        <v>10500</v>
      </c>
      <c r="E217" s="9">
        <f t="shared" si="18"/>
        <v>11025</v>
      </c>
      <c r="F217" s="9">
        <f t="shared" si="18"/>
        <v>11576.25</v>
      </c>
    </row>
    <row r="218" spans="1:6" x14ac:dyDescent="0.3">
      <c r="A218" s="7" t="s">
        <v>401</v>
      </c>
      <c r="B218" s="26" t="s">
        <v>9</v>
      </c>
      <c r="C218" s="7" t="s">
        <v>402</v>
      </c>
      <c r="D218" s="40">
        <v>0</v>
      </c>
      <c r="E218" s="9">
        <f t="shared" si="18"/>
        <v>0</v>
      </c>
      <c r="F218" s="9">
        <f t="shared" si="18"/>
        <v>0</v>
      </c>
    </row>
    <row r="219" spans="1:6" x14ac:dyDescent="0.3">
      <c r="A219" s="7" t="s">
        <v>403</v>
      </c>
      <c r="B219" s="26" t="s">
        <v>9</v>
      </c>
      <c r="C219" s="7" t="s">
        <v>404</v>
      </c>
      <c r="D219" s="40">
        <v>200</v>
      </c>
      <c r="E219" s="9">
        <f t="shared" ref="E219:F258" si="19">(D219*1.05)</f>
        <v>210</v>
      </c>
      <c r="F219" s="9">
        <f t="shared" si="19"/>
        <v>220.5</v>
      </c>
    </row>
    <row r="220" spans="1:6" x14ac:dyDescent="0.3">
      <c r="A220" s="7" t="s">
        <v>405</v>
      </c>
      <c r="B220" s="26" t="s">
        <v>9</v>
      </c>
      <c r="C220" s="7" t="s">
        <v>406</v>
      </c>
      <c r="D220" s="40">
        <v>2500</v>
      </c>
      <c r="E220" s="9">
        <f t="shared" si="19"/>
        <v>2625</v>
      </c>
      <c r="F220" s="9">
        <f t="shared" si="19"/>
        <v>2756.25</v>
      </c>
    </row>
    <row r="221" spans="1:6" x14ac:dyDescent="0.3">
      <c r="A221" s="7" t="s">
        <v>407</v>
      </c>
      <c r="B221" s="26" t="s">
        <v>9</v>
      </c>
      <c r="C221" s="7" t="s">
        <v>408</v>
      </c>
      <c r="D221" s="40">
        <v>7000</v>
      </c>
      <c r="E221" s="9">
        <f t="shared" si="19"/>
        <v>7350</v>
      </c>
      <c r="F221" s="9">
        <f t="shared" si="19"/>
        <v>7717.5</v>
      </c>
    </row>
    <row r="222" spans="1:6" x14ac:dyDescent="0.3">
      <c r="A222" s="7" t="s">
        <v>409</v>
      </c>
      <c r="B222" s="26" t="s">
        <v>9</v>
      </c>
      <c r="C222" s="7" t="s">
        <v>410</v>
      </c>
      <c r="D222" s="40">
        <v>7000</v>
      </c>
      <c r="E222" s="9">
        <f t="shared" si="19"/>
        <v>7350</v>
      </c>
      <c r="F222" s="9">
        <f t="shared" si="19"/>
        <v>7717.5</v>
      </c>
    </row>
    <row r="223" spans="1:6" x14ac:dyDescent="0.3">
      <c r="A223" s="7" t="s">
        <v>411</v>
      </c>
      <c r="B223" s="26" t="s">
        <v>9</v>
      </c>
      <c r="C223" s="7" t="s">
        <v>412</v>
      </c>
      <c r="D223" s="40">
        <v>5950</v>
      </c>
      <c r="E223" s="9">
        <f t="shared" si="19"/>
        <v>6247.5</v>
      </c>
      <c r="F223" s="9">
        <f t="shared" si="19"/>
        <v>6559.875</v>
      </c>
    </row>
    <row r="224" spans="1:6" x14ac:dyDescent="0.3">
      <c r="A224" s="7" t="s">
        <v>413</v>
      </c>
      <c r="B224" s="26" t="s">
        <v>9</v>
      </c>
      <c r="C224" s="7" t="s">
        <v>414</v>
      </c>
      <c r="D224" s="40">
        <v>30000</v>
      </c>
      <c r="E224" s="9">
        <f t="shared" si="19"/>
        <v>31500</v>
      </c>
      <c r="F224" s="9">
        <f t="shared" si="19"/>
        <v>33075</v>
      </c>
    </row>
    <row r="225" spans="1:14" x14ac:dyDescent="0.3">
      <c r="A225" s="7" t="s">
        <v>415</v>
      </c>
      <c r="B225" s="26" t="s">
        <v>9</v>
      </c>
      <c r="C225" s="7" t="s">
        <v>416</v>
      </c>
      <c r="D225" s="40">
        <v>35</v>
      </c>
      <c r="E225" s="9">
        <f t="shared" si="19"/>
        <v>36.75</v>
      </c>
      <c r="F225" s="9">
        <f t="shared" si="19"/>
        <v>38.587499999999999</v>
      </c>
    </row>
    <row r="226" spans="1:14" x14ac:dyDescent="0.3">
      <c r="A226" s="7" t="s">
        <v>417</v>
      </c>
      <c r="B226" s="26" t="s">
        <v>9</v>
      </c>
      <c r="C226" s="7" t="s">
        <v>418</v>
      </c>
      <c r="D226" s="40">
        <v>10500</v>
      </c>
      <c r="E226" s="9">
        <f t="shared" si="19"/>
        <v>11025</v>
      </c>
      <c r="F226" s="9">
        <f t="shared" si="19"/>
        <v>11576.25</v>
      </c>
      <c r="K226" s="23" t="s">
        <v>7</v>
      </c>
      <c r="N226" s="23" t="s">
        <v>7</v>
      </c>
    </row>
    <row r="227" spans="1:14" x14ac:dyDescent="0.3">
      <c r="A227" s="7" t="s">
        <v>419</v>
      </c>
      <c r="B227" s="26" t="s">
        <v>9</v>
      </c>
      <c r="C227" s="7" t="s">
        <v>420</v>
      </c>
      <c r="D227" s="9">
        <v>92082</v>
      </c>
      <c r="E227" s="9">
        <f>(D227*1.04)</f>
        <v>95765.28</v>
      </c>
      <c r="F227" s="9">
        <f>(E227*1.04)</f>
        <v>99595.891199999998</v>
      </c>
    </row>
    <row r="228" spans="1:14" x14ac:dyDescent="0.3">
      <c r="A228" s="7" t="s">
        <v>421</v>
      </c>
      <c r="B228" s="26" t="s">
        <v>9</v>
      </c>
      <c r="C228" s="7" t="s">
        <v>422</v>
      </c>
      <c r="D228" s="9">
        <v>26500</v>
      </c>
      <c r="E228" s="9">
        <f t="shared" si="19"/>
        <v>27825</v>
      </c>
      <c r="F228" s="9">
        <f t="shared" si="19"/>
        <v>29216.25</v>
      </c>
    </row>
    <row r="229" spans="1:14" x14ac:dyDescent="0.3">
      <c r="A229" s="7" t="s">
        <v>423</v>
      </c>
      <c r="B229" s="26" t="s">
        <v>9</v>
      </c>
      <c r="C229" s="7" t="s">
        <v>424</v>
      </c>
      <c r="D229" s="9">
        <v>9821</v>
      </c>
      <c r="E229" s="9">
        <f t="shared" si="19"/>
        <v>10312.050000000001</v>
      </c>
      <c r="F229" s="9">
        <f t="shared" si="19"/>
        <v>10827.652500000002</v>
      </c>
    </row>
    <row r="230" spans="1:14" x14ac:dyDescent="0.3">
      <c r="A230" s="7" t="s">
        <v>425</v>
      </c>
      <c r="B230" s="26" t="s">
        <v>9</v>
      </c>
      <c r="C230" s="7" t="s">
        <v>426</v>
      </c>
      <c r="D230" s="9">
        <v>1610</v>
      </c>
      <c r="E230" s="9">
        <f t="shared" si="19"/>
        <v>1690.5</v>
      </c>
      <c r="F230" s="9">
        <f t="shared" si="19"/>
        <v>1775.0250000000001</v>
      </c>
    </row>
    <row r="231" spans="1:14" x14ac:dyDescent="0.3">
      <c r="A231" s="7" t="s">
        <v>427</v>
      </c>
      <c r="B231" s="26" t="s">
        <v>9</v>
      </c>
      <c r="C231" s="7" t="s">
        <v>428</v>
      </c>
      <c r="D231" s="9">
        <v>360</v>
      </c>
      <c r="E231" s="9">
        <f t="shared" si="19"/>
        <v>378</v>
      </c>
      <c r="F231" s="9">
        <f t="shared" si="19"/>
        <v>396.90000000000003</v>
      </c>
    </row>
    <row r="232" spans="1:14" x14ac:dyDescent="0.3">
      <c r="A232" s="7" t="s">
        <v>429</v>
      </c>
      <c r="B232" s="26" t="s">
        <v>9</v>
      </c>
      <c r="C232" s="7" t="s">
        <v>430</v>
      </c>
      <c r="D232" s="9">
        <v>2400</v>
      </c>
      <c r="E232" s="9">
        <f t="shared" si="19"/>
        <v>2520</v>
      </c>
      <c r="F232" s="9">
        <f t="shared" si="19"/>
        <v>2646</v>
      </c>
    </row>
    <row r="233" spans="1:14" x14ac:dyDescent="0.3">
      <c r="A233" s="7" t="s">
        <v>431</v>
      </c>
      <c r="B233" s="26">
        <v>1</v>
      </c>
      <c r="C233" s="7" t="s">
        <v>432</v>
      </c>
      <c r="D233" s="9">
        <v>400</v>
      </c>
      <c r="E233" s="9">
        <f t="shared" si="19"/>
        <v>420</v>
      </c>
      <c r="F233" s="9">
        <f t="shared" si="19"/>
        <v>441</v>
      </c>
    </row>
    <row r="234" spans="1:14" x14ac:dyDescent="0.3">
      <c r="A234" s="7" t="s">
        <v>433</v>
      </c>
      <c r="B234" s="26" t="s">
        <v>9</v>
      </c>
      <c r="C234" s="7" t="s">
        <v>434</v>
      </c>
      <c r="D234" s="9">
        <v>55577</v>
      </c>
      <c r="E234" s="9">
        <f t="shared" si="19"/>
        <v>58355.850000000006</v>
      </c>
      <c r="F234" s="9">
        <f t="shared" si="19"/>
        <v>61273.642500000009</v>
      </c>
    </row>
    <row r="235" spans="1:14" x14ac:dyDescent="0.3">
      <c r="A235" s="7" t="s">
        <v>435</v>
      </c>
      <c r="B235" s="26" t="s">
        <v>9</v>
      </c>
      <c r="C235" s="7" t="s">
        <v>242</v>
      </c>
      <c r="D235" s="9">
        <v>35</v>
      </c>
      <c r="E235" s="9">
        <f t="shared" si="19"/>
        <v>36.75</v>
      </c>
      <c r="F235" s="9">
        <f t="shared" si="19"/>
        <v>38.587499999999999</v>
      </c>
    </row>
    <row r="236" spans="1:14" x14ac:dyDescent="0.3">
      <c r="A236" s="7" t="s">
        <v>436</v>
      </c>
      <c r="B236" s="26" t="s">
        <v>9</v>
      </c>
      <c r="C236" s="7" t="s">
        <v>437</v>
      </c>
      <c r="D236" s="9">
        <v>10500</v>
      </c>
      <c r="E236" s="9">
        <f t="shared" si="19"/>
        <v>11025</v>
      </c>
      <c r="F236" s="9">
        <f t="shared" si="19"/>
        <v>11576.25</v>
      </c>
    </row>
    <row r="237" spans="1:14" x14ac:dyDescent="0.3">
      <c r="A237" s="7" t="s">
        <v>438</v>
      </c>
      <c r="B237" s="26" t="s">
        <v>9</v>
      </c>
      <c r="C237" s="7" t="s">
        <v>439</v>
      </c>
      <c r="D237" s="9">
        <v>1200</v>
      </c>
      <c r="E237" s="9">
        <f t="shared" si="19"/>
        <v>1260</v>
      </c>
      <c r="F237" s="9">
        <f t="shared" si="19"/>
        <v>1323</v>
      </c>
    </row>
    <row r="238" spans="1:14" x14ac:dyDescent="0.3">
      <c r="A238" s="7" t="s">
        <v>440</v>
      </c>
      <c r="B238" s="26" t="s">
        <v>9</v>
      </c>
      <c r="C238" s="7" t="s">
        <v>441</v>
      </c>
      <c r="D238" s="9">
        <v>4400</v>
      </c>
      <c r="E238" s="9">
        <f t="shared" si="19"/>
        <v>4620</v>
      </c>
      <c r="F238" s="9">
        <f t="shared" si="19"/>
        <v>4851</v>
      </c>
    </row>
    <row r="239" spans="1:14" x14ac:dyDescent="0.3">
      <c r="A239" s="7" t="s">
        <v>442</v>
      </c>
      <c r="B239" s="26">
        <v>1</v>
      </c>
      <c r="C239" s="7" t="s">
        <v>404</v>
      </c>
      <c r="D239" s="9">
        <v>750</v>
      </c>
      <c r="E239" s="9">
        <f t="shared" si="19"/>
        <v>787.5</v>
      </c>
      <c r="F239" s="9">
        <f t="shared" si="19"/>
        <v>826.875</v>
      </c>
    </row>
    <row r="240" spans="1:14" x14ac:dyDescent="0.3">
      <c r="A240" s="7" t="s">
        <v>443</v>
      </c>
      <c r="B240" s="26" t="s">
        <v>9</v>
      </c>
      <c r="C240" s="7" t="s">
        <v>444</v>
      </c>
      <c r="D240" s="9">
        <v>1000</v>
      </c>
      <c r="E240" s="9">
        <f t="shared" si="19"/>
        <v>1050</v>
      </c>
      <c r="F240" s="9">
        <f t="shared" si="19"/>
        <v>1102.5</v>
      </c>
    </row>
    <row r="241" spans="1:15" x14ac:dyDescent="0.3">
      <c r="A241" s="7" t="s">
        <v>445</v>
      </c>
      <c r="B241" s="26" t="s">
        <v>9</v>
      </c>
      <c r="C241" s="7" t="s">
        <v>446</v>
      </c>
      <c r="D241" s="9">
        <v>3000</v>
      </c>
      <c r="E241" s="9">
        <f t="shared" si="19"/>
        <v>3150</v>
      </c>
      <c r="F241" s="9">
        <f t="shared" si="19"/>
        <v>3307.5</v>
      </c>
    </row>
    <row r="242" spans="1:15" x14ac:dyDescent="0.3">
      <c r="A242" s="7" t="s">
        <v>447</v>
      </c>
      <c r="B242" s="26">
        <v>1</v>
      </c>
      <c r="C242" s="7" t="s">
        <v>448</v>
      </c>
      <c r="D242" s="9">
        <v>500</v>
      </c>
      <c r="E242" s="9">
        <f t="shared" si="19"/>
        <v>525</v>
      </c>
      <c r="F242" s="9">
        <f t="shared" si="19"/>
        <v>551.25</v>
      </c>
    </row>
    <row r="243" spans="1:15" x14ac:dyDescent="0.3">
      <c r="A243" s="7" t="s">
        <v>449</v>
      </c>
      <c r="B243" s="26">
        <v>1</v>
      </c>
      <c r="C243" s="7" t="s">
        <v>450</v>
      </c>
      <c r="D243" s="9">
        <v>18720</v>
      </c>
      <c r="E243" s="9">
        <v>18720</v>
      </c>
      <c r="F243" s="9">
        <v>14720</v>
      </c>
    </row>
    <row r="244" spans="1:15" x14ac:dyDescent="0.3">
      <c r="A244" s="7" t="s">
        <v>451</v>
      </c>
      <c r="B244" s="26" t="s">
        <v>9</v>
      </c>
      <c r="C244" s="7" t="s">
        <v>452</v>
      </c>
      <c r="D244" s="9">
        <v>50000</v>
      </c>
      <c r="E244" s="9">
        <f t="shared" si="19"/>
        <v>52500</v>
      </c>
      <c r="F244" s="9">
        <f t="shared" si="19"/>
        <v>55125</v>
      </c>
    </row>
    <row r="245" spans="1:15" x14ac:dyDescent="0.3">
      <c r="A245" s="7" t="s">
        <v>453</v>
      </c>
      <c r="B245" s="26" t="s">
        <v>9</v>
      </c>
      <c r="C245" s="7" t="s">
        <v>454</v>
      </c>
      <c r="D245" s="9">
        <v>78000</v>
      </c>
      <c r="E245" s="9">
        <f t="shared" si="19"/>
        <v>81900</v>
      </c>
      <c r="F245" s="9">
        <f t="shared" si="19"/>
        <v>85995</v>
      </c>
    </row>
    <row r="246" spans="1:15" x14ac:dyDescent="0.3">
      <c r="A246" s="7" t="s">
        <v>455</v>
      </c>
      <c r="B246" s="26" t="s">
        <v>9</v>
      </c>
      <c r="C246" s="7" t="s">
        <v>456</v>
      </c>
      <c r="D246" s="9">
        <v>36500</v>
      </c>
      <c r="E246" s="9">
        <f t="shared" si="19"/>
        <v>38325</v>
      </c>
      <c r="F246" s="9">
        <f t="shared" si="19"/>
        <v>40241.25</v>
      </c>
    </row>
    <row r="247" spans="1:15" x14ac:dyDescent="0.3">
      <c r="A247" s="7" t="s">
        <v>457</v>
      </c>
      <c r="B247" s="26">
        <v>1</v>
      </c>
      <c r="C247" s="7" t="s">
        <v>458</v>
      </c>
      <c r="D247" s="9">
        <v>25</v>
      </c>
      <c r="E247" s="9">
        <f t="shared" si="19"/>
        <v>26.25</v>
      </c>
      <c r="F247" s="9">
        <f t="shared" si="19"/>
        <v>27.5625</v>
      </c>
    </row>
    <row r="248" spans="1:15" x14ac:dyDescent="0.3">
      <c r="A248" s="7" t="s">
        <v>459</v>
      </c>
      <c r="B248" s="26">
        <v>1</v>
      </c>
      <c r="C248" s="7" t="s">
        <v>460</v>
      </c>
      <c r="D248" s="9">
        <v>7000</v>
      </c>
      <c r="E248" s="9">
        <f t="shared" si="19"/>
        <v>7350</v>
      </c>
      <c r="F248" s="9">
        <f t="shared" si="19"/>
        <v>7717.5</v>
      </c>
    </row>
    <row r="249" spans="1:15" x14ac:dyDescent="0.3">
      <c r="A249" s="7" t="s">
        <v>461</v>
      </c>
      <c r="B249" s="26" t="s">
        <v>9</v>
      </c>
      <c r="C249" s="7" t="s">
        <v>462</v>
      </c>
      <c r="D249" s="9">
        <v>2500</v>
      </c>
      <c r="E249" s="9">
        <f t="shared" si="19"/>
        <v>2625</v>
      </c>
      <c r="F249" s="9">
        <f t="shared" si="19"/>
        <v>2756.25</v>
      </c>
    </row>
    <row r="250" spans="1:15" x14ac:dyDescent="0.3">
      <c r="A250" s="7" t="s">
        <v>463</v>
      </c>
      <c r="B250" s="26" t="s">
        <v>9</v>
      </c>
      <c r="C250" s="7" t="s">
        <v>464</v>
      </c>
      <c r="D250" s="9">
        <v>250</v>
      </c>
      <c r="E250" s="9">
        <f t="shared" si="19"/>
        <v>262.5</v>
      </c>
      <c r="F250" s="9">
        <f t="shared" si="19"/>
        <v>275.625</v>
      </c>
    </row>
    <row r="251" spans="1:15" x14ac:dyDescent="0.3">
      <c r="A251" s="7" t="s">
        <v>465</v>
      </c>
      <c r="B251" s="26" t="s">
        <v>9</v>
      </c>
      <c r="C251" s="7" t="s">
        <v>466</v>
      </c>
      <c r="D251" s="9">
        <v>85000</v>
      </c>
      <c r="E251" s="9">
        <f t="shared" si="19"/>
        <v>89250</v>
      </c>
      <c r="F251" s="9">
        <f t="shared" si="19"/>
        <v>93712.5</v>
      </c>
    </row>
    <row r="252" spans="1:15" s="19" customFormat="1" x14ac:dyDescent="0.3">
      <c r="A252" s="13" t="s">
        <v>467</v>
      </c>
      <c r="B252" s="36">
        <v>31</v>
      </c>
      <c r="C252" s="13" t="s">
        <v>611</v>
      </c>
      <c r="D252" s="14">
        <v>382</v>
      </c>
      <c r="E252" s="9">
        <f t="shared" si="19"/>
        <v>401.1</v>
      </c>
      <c r="F252" s="9">
        <f t="shared" si="19"/>
        <v>421.15500000000003</v>
      </c>
      <c r="G252" s="22"/>
      <c r="H252" s="23"/>
      <c r="I252" s="23"/>
      <c r="J252" s="22"/>
      <c r="K252" s="23"/>
      <c r="L252" s="23"/>
      <c r="M252" s="22"/>
      <c r="N252" s="23"/>
      <c r="O252" s="23"/>
    </row>
    <row r="253" spans="1:15" x14ac:dyDescent="0.3">
      <c r="A253" s="7" t="s">
        <v>468</v>
      </c>
      <c r="B253" s="26" t="s">
        <v>79</v>
      </c>
      <c r="C253" s="7" t="s">
        <v>469</v>
      </c>
      <c r="D253" s="9">
        <v>100</v>
      </c>
      <c r="E253" s="9">
        <f t="shared" si="19"/>
        <v>105</v>
      </c>
      <c r="F253" s="9">
        <f t="shared" si="19"/>
        <v>110.25</v>
      </c>
    </row>
    <row r="254" spans="1:15" x14ac:dyDescent="0.3">
      <c r="A254" s="7" t="s">
        <v>468</v>
      </c>
      <c r="B254" s="26">
        <v>22</v>
      </c>
      <c r="C254" s="7" t="s">
        <v>470</v>
      </c>
      <c r="D254" s="9">
        <v>1249</v>
      </c>
      <c r="E254" s="9">
        <v>0</v>
      </c>
      <c r="F254" s="9">
        <f t="shared" si="19"/>
        <v>0</v>
      </c>
    </row>
    <row r="255" spans="1:15" x14ac:dyDescent="0.3">
      <c r="A255" s="7" t="s">
        <v>471</v>
      </c>
      <c r="B255" s="26" t="s">
        <v>9</v>
      </c>
      <c r="C255" s="7" t="s">
        <v>472</v>
      </c>
      <c r="D255" s="9">
        <v>13000</v>
      </c>
      <c r="E255" s="9">
        <f t="shared" si="19"/>
        <v>13650</v>
      </c>
      <c r="F255" s="9">
        <f t="shared" si="19"/>
        <v>14332.5</v>
      </c>
    </row>
    <row r="256" spans="1:15" x14ac:dyDescent="0.3">
      <c r="A256" s="7" t="s">
        <v>473</v>
      </c>
      <c r="B256" s="26">
        <v>1</v>
      </c>
      <c r="C256" s="7" t="s">
        <v>474</v>
      </c>
      <c r="D256" s="9">
        <v>45000</v>
      </c>
      <c r="E256" s="9">
        <f t="shared" si="19"/>
        <v>47250</v>
      </c>
      <c r="F256" s="9">
        <f t="shared" si="19"/>
        <v>49612.5</v>
      </c>
      <c r="H256" s="23" t="s">
        <v>7</v>
      </c>
      <c r="K256" s="23" t="s">
        <v>7</v>
      </c>
      <c r="N256" s="23" t="s">
        <v>7</v>
      </c>
    </row>
    <row r="257" spans="1:6" x14ac:dyDescent="0.3">
      <c r="A257" s="7" t="s">
        <v>475</v>
      </c>
      <c r="B257" s="26">
        <v>30</v>
      </c>
      <c r="C257" s="7" t="s">
        <v>476</v>
      </c>
      <c r="D257" s="9">
        <v>3920</v>
      </c>
      <c r="E257" s="9">
        <f t="shared" si="19"/>
        <v>4116</v>
      </c>
      <c r="F257" s="9">
        <f t="shared" si="19"/>
        <v>4321.8</v>
      </c>
    </row>
    <row r="258" spans="1:6" x14ac:dyDescent="0.3">
      <c r="A258" s="7" t="s">
        <v>477</v>
      </c>
      <c r="B258" s="26" t="s">
        <v>9</v>
      </c>
      <c r="C258" s="7" t="s">
        <v>478</v>
      </c>
      <c r="D258" s="9">
        <v>120000</v>
      </c>
      <c r="E258" s="9">
        <v>45300</v>
      </c>
      <c r="F258" s="9">
        <f t="shared" si="19"/>
        <v>47565</v>
      </c>
    </row>
    <row r="259" spans="1:6" x14ac:dyDescent="0.3">
      <c r="A259" s="41"/>
      <c r="B259" s="42"/>
      <c r="C259" s="41" t="s">
        <v>479</v>
      </c>
      <c r="D259" s="43">
        <f>SUM(D86:D258)</f>
        <v>3043564</v>
      </c>
      <c r="E259" s="43">
        <f t="shared" ref="E259:F259" si="20">SUM(E86:E258)</f>
        <v>3035922.1099999994</v>
      </c>
      <c r="F259" s="43">
        <f t="shared" si="20"/>
        <v>3179144.3636999996</v>
      </c>
    </row>
    <row r="260" spans="1:6" x14ac:dyDescent="0.3">
      <c r="A260" s="7"/>
      <c r="B260" s="8"/>
      <c r="C260" s="7"/>
      <c r="D260" s="9"/>
      <c r="E260" s="9"/>
      <c r="F260" s="9"/>
    </row>
    <row r="261" spans="1:6" x14ac:dyDescent="0.3">
      <c r="A261" s="7" t="s">
        <v>480</v>
      </c>
      <c r="B261" s="26" t="s">
        <v>9</v>
      </c>
      <c r="C261" s="7" t="s">
        <v>481</v>
      </c>
      <c r="D261" s="9">
        <v>150800</v>
      </c>
      <c r="E261" s="9">
        <f>D261*1.05</f>
        <v>158340</v>
      </c>
      <c r="F261" s="9">
        <f>E261*1.05</f>
        <v>166257</v>
      </c>
    </row>
    <row r="262" spans="1:6" x14ac:dyDescent="0.3">
      <c r="A262" s="7" t="s">
        <v>482</v>
      </c>
      <c r="B262" s="26">
        <v>1</v>
      </c>
      <c r="C262" s="7" t="s">
        <v>242</v>
      </c>
      <c r="D262" s="9">
        <v>120</v>
      </c>
      <c r="E262" s="9">
        <f t="shared" ref="E262:F262" si="21">D262*1.05</f>
        <v>126</v>
      </c>
      <c r="F262" s="9">
        <f t="shared" si="21"/>
        <v>132.30000000000001</v>
      </c>
    </row>
    <row r="263" spans="1:6" x14ac:dyDescent="0.3">
      <c r="A263" s="7" t="s">
        <v>483</v>
      </c>
      <c r="B263" s="26" t="s">
        <v>9</v>
      </c>
      <c r="C263" s="7" t="s">
        <v>484</v>
      </c>
      <c r="D263" s="9">
        <v>40000</v>
      </c>
      <c r="E263" s="9">
        <f t="shared" ref="E263:F263" si="22">D263*1.05</f>
        <v>42000</v>
      </c>
      <c r="F263" s="9">
        <f t="shared" si="22"/>
        <v>44100</v>
      </c>
    </row>
    <row r="264" spans="1:6" x14ac:dyDescent="0.3">
      <c r="A264" s="24" t="s">
        <v>485</v>
      </c>
      <c r="B264" s="26" t="s">
        <v>9</v>
      </c>
      <c r="C264" s="24" t="s">
        <v>486</v>
      </c>
      <c r="D264" s="9">
        <v>80000</v>
      </c>
      <c r="E264" s="9">
        <v>80000</v>
      </c>
      <c r="F264" s="9">
        <v>80000</v>
      </c>
    </row>
    <row r="265" spans="1:6" x14ac:dyDescent="0.3">
      <c r="A265" s="7" t="s">
        <v>487</v>
      </c>
      <c r="B265" s="26">
        <v>1</v>
      </c>
      <c r="C265" s="7" t="s">
        <v>488</v>
      </c>
      <c r="D265" s="9">
        <v>4000</v>
      </c>
      <c r="E265" s="9">
        <f t="shared" ref="E265:F265" si="23">D265*1.05</f>
        <v>4200</v>
      </c>
      <c r="F265" s="9">
        <f t="shared" si="23"/>
        <v>4410</v>
      </c>
    </row>
    <row r="266" spans="1:6" x14ac:dyDescent="0.3">
      <c r="A266" s="7" t="s">
        <v>489</v>
      </c>
      <c r="B266" s="26" t="s">
        <v>9</v>
      </c>
      <c r="C266" s="7" t="s">
        <v>490</v>
      </c>
      <c r="D266" s="9">
        <v>1000</v>
      </c>
      <c r="E266" s="9">
        <f t="shared" ref="E266:F266" si="24">D266*1.05</f>
        <v>1050</v>
      </c>
      <c r="F266" s="9">
        <f t="shared" si="24"/>
        <v>1102.5</v>
      </c>
    </row>
    <row r="267" spans="1:6" x14ac:dyDescent="0.3">
      <c r="A267" s="7" t="s">
        <v>491</v>
      </c>
      <c r="B267" s="26" t="s">
        <v>9</v>
      </c>
      <c r="C267" s="7" t="s">
        <v>492</v>
      </c>
      <c r="D267" s="14">
        <v>7500</v>
      </c>
      <c r="E267" s="9">
        <f t="shared" ref="E267:F267" si="25">D267*1.05</f>
        <v>7875</v>
      </c>
      <c r="F267" s="9">
        <f t="shared" si="25"/>
        <v>8268.75</v>
      </c>
    </row>
    <row r="268" spans="1:6" x14ac:dyDescent="0.3">
      <c r="A268" s="7" t="s">
        <v>493</v>
      </c>
      <c r="B268" s="26" t="s">
        <v>9</v>
      </c>
      <c r="C268" s="7" t="s">
        <v>494</v>
      </c>
      <c r="D268" s="14">
        <v>30000</v>
      </c>
      <c r="E268" s="9">
        <f t="shared" ref="E268:F268" si="26">D268*1.05</f>
        <v>31500</v>
      </c>
      <c r="F268" s="9">
        <f t="shared" si="26"/>
        <v>33075</v>
      </c>
    </row>
    <row r="269" spans="1:6" x14ac:dyDescent="0.3">
      <c r="A269" s="7" t="s">
        <v>495</v>
      </c>
      <c r="B269" s="26" t="s">
        <v>9</v>
      </c>
      <c r="C269" s="7" t="s">
        <v>496</v>
      </c>
      <c r="D269" s="9">
        <v>2000</v>
      </c>
      <c r="E269" s="9">
        <f t="shared" ref="E269:F269" si="27">D269*1.05</f>
        <v>2100</v>
      </c>
      <c r="F269" s="9">
        <f t="shared" si="27"/>
        <v>2205</v>
      </c>
    </row>
    <row r="270" spans="1:6" x14ac:dyDescent="0.3">
      <c r="A270" s="24" t="s">
        <v>497</v>
      </c>
      <c r="B270" s="44">
        <v>1</v>
      </c>
      <c r="C270" s="24" t="s">
        <v>498</v>
      </c>
      <c r="D270" s="9">
        <v>90644</v>
      </c>
      <c r="E270" s="9">
        <v>0</v>
      </c>
      <c r="F270" s="9">
        <v>0</v>
      </c>
    </row>
    <row r="271" spans="1:6" x14ac:dyDescent="0.3">
      <c r="A271" s="41"/>
      <c r="B271" s="45"/>
      <c r="C271" s="41" t="s">
        <v>499</v>
      </c>
      <c r="D271" s="43">
        <f t="shared" ref="D271:F271" si="28">SUM(D261:D270)</f>
        <v>406064</v>
      </c>
      <c r="E271" s="43">
        <f t="shared" si="28"/>
        <v>327191</v>
      </c>
      <c r="F271" s="43">
        <f t="shared" si="28"/>
        <v>339550.55</v>
      </c>
    </row>
    <row r="272" spans="1:6" x14ac:dyDescent="0.3">
      <c r="A272" s="7"/>
      <c r="B272" s="26"/>
      <c r="C272" s="7"/>
      <c r="D272" s="9"/>
      <c r="E272" s="9"/>
      <c r="F272" s="9"/>
    </row>
    <row r="273" spans="1:6" x14ac:dyDescent="0.3">
      <c r="A273" s="7" t="s">
        <v>500</v>
      </c>
      <c r="B273" s="26" t="s">
        <v>9</v>
      </c>
      <c r="C273" s="7" t="s">
        <v>501</v>
      </c>
      <c r="D273" s="9">
        <v>104278</v>
      </c>
      <c r="E273" s="9">
        <v>102353.25</v>
      </c>
      <c r="F273" s="9">
        <v>100049.5</v>
      </c>
    </row>
    <row r="274" spans="1:6" x14ac:dyDescent="0.3">
      <c r="A274" s="7" t="s">
        <v>502</v>
      </c>
      <c r="B274" s="26" t="s">
        <v>9</v>
      </c>
      <c r="C274" s="7" t="s">
        <v>503</v>
      </c>
      <c r="D274" s="9">
        <v>167000</v>
      </c>
      <c r="E274" s="9">
        <v>178000</v>
      </c>
      <c r="F274" s="9">
        <v>186000</v>
      </c>
    </row>
    <row r="275" spans="1:6" x14ac:dyDescent="0.3">
      <c r="A275" s="7" t="s">
        <v>504</v>
      </c>
      <c r="B275" s="26" t="s">
        <v>9</v>
      </c>
      <c r="C275" s="7" t="s">
        <v>505</v>
      </c>
      <c r="D275" s="9">
        <v>1000</v>
      </c>
      <c r="E275" s="9">
        <v>1000</v>
      </c>
      <c r="F275" s="9">
        <v>1000</v>
      </c>
    </row>
    <row r="276" spans="1:6" x14ac:dyDescent="0.3">
      <c r="A276" s="7" t="s">
        <v>506</v>
      </c>
      <c r="B276" s="26" t="s">
        <v>9</v>
      </c>
      <c r="C276" s="7" t="s">
        <v>507</v>
      </c>
      <c r="D276" s="9">
        <v>0</v>
      </c>
      <c r="E276" s="9"/>
      <c r="F276" s="9"/>
    </row>
    <row r="277" spans="1:6" x14ac:dyDescent="0.3">
      <c r="A277" s="41"/>
      <c r="B277" s="45"/>
      <c r="C277" s="41" t="s">
        <v>508</v>
      </c>
      <c r="D277" s="43">
        <f t="shared" ref="D277:F277" si="29">SUM(D273:D276)</f>
        <v>272278</v>
      </c>
      <c r="E277" s="43">
        <f t="shared" si="29"/>
        <v>281353.25</v>
      </c>
      <c r="F277" s="43">
        <f t="shared" si="29"/>
        <v>287049.5</v>
      </c>
    </row>
    <row r="278" spans="1:6" x14ac:dyDescent="0.3">
      <c r="A278" s="7"/>
      <c r="B278" s="26"/>
      <c r="C278" s="7"/>
      <c r="D278" s="9"/>
      <c r="E278" s="9"/>
      <c r="F278" s="9"/>
    </row>
    <row r="279" spans="1:6" x14ac:dyDescent="0.3">
      <c r="A279" s="13" t="s">
        <v>509</v>
      </c>
      <c r="B279" s="36">
        <v>1</v>
      </c>
      <c r="C279" s="13" t="s">
        <v>510</v>
      </c>
      <c r="D279" s="14">
        <v>12600</v>
      </c>
      <c r="E279" s="14"/>
      <c r="F279" s="14">
        <v>0</v>
      </c>
    </row>
    <row r="280" spans="1:6" x14ac:dyDescent="0.3">
      <c r="A280" s="7" t="s">
        <v>511</v>
      </c>
      <c r="B280" s="26" t="s">
        <v>9</v>
      </c>
      <c r="C280" s="7" t="s">
        <v>512</v>
      </c>
      <c r="D280" s="9">
        <v>157333</v>
      </c>
      <c r="E280" s="14">
        <f t="shared" ref="E280:F283" si="30">D280*1.05</f>
        <v>165199.65</v>
      </c>
      <c r="F280" s="14">
        <f t="shared" si="30"/>
        <v>173459.63250000001</v>
      </c>
    </row>
    <row r="281" spans="1:6" x14ac:dyDescent="0.3">
      <c r="A281" s="7" t="s">
        <v>513</v>
      </c>
      <c r="B281" s="26" t="s">
        <v>9</v>
      </c>
      <c r="C281" s="7" t="s">
        <v>514</v>
      </c>
      <c r="D281" s="9">
        <v>19000</v>
      </c>
      <c r="E281" s="14">
        <f t="shared" si="30"/>
        <v>19950</v>
      </c>
      <c r="F281" s="14">
        <f t="shared" si="30"/>
        <v>20947.5</v>
      </c>
    </row>
    <row r="282" spans="1:6" x14ac:dyDescent="0.3">
      <c r="A282" s="7" t="s">
        <v>515</v>
      </c>
      <c r="B282" s="26" t="s">
        <v>9</v>
      </c>
      <c r="C282" s="7" t="s">
        <v>516</v>
      </c>
      <c r="D282" s="9">
        <v>3000</v>
      </c>
      <c r="E282" s="14">
        <f t="shared" si="30"/>
        <v>3150</v>
      </c>
      <c r="F282" s="14">
        <f t="shared" si="30"/>
        <v>3307.5</v>
      </c>
    </row>
    <row r="283" spans="1:6" x14ac:dyDescent="0.3">
      <c r="A283" s="7" t="s">
        <v>517</v>
      </c>
      <c r="B283" s="26" t="s">
        <v>9</v>
      </c>
      <c r="C283" s="7" t="s">
        <v>518</v>
      </c>
      <c r="D283" s="9">
        <v>125000</v>
      </c>
      <c r="E283" s="14">
        <f t="shared" si="30"/>
        <v>131250</v>
      </c>
      <c r="F283" s="14">
        <f t="shared" si="30"/>
        <v>137812.5</v>
      </c>
    </row>
    <row r="284" spans="1:6" x14ac:dyDescent="0.3">
      <c r="A284" s="41"/>
      <c r="B284" s="45"/>
      <c r="C284" s="41" t="s">
        <v>519</v>
      </c>
      <c r="D284" s="43">
        <f t="shared" ref="D284:F284" si="31">SUM(D279:D283)</f>
        <v>316933</v>
      </c>
      <c r="E284" s="43">
        <f t="shared" si="31"/>
        <v>319549.65000000002</v>
      </c>
      <c r="F284" s="43">
        <f t="shared" si="31"/>
        <v>335527.13250000001</v>
      </c>
    </row>
    <row r="285" spans="1:6" x14ac:dyDescent="0.3">
      <c r="A285" s="7"/>
      <c r="B285" s="26"/>
      <c r="C285" s="7"/>
      <c r="D285" s="9"/>
      <c r="E285" s="9"/>
      <c r="F285" s="9"/>
    </row>
    <row r="286" spans="1:6" x14ac:dyDescent="0.3">
      <c r="A286" s="7" t="s">
        <v>520</v>
      </c>
      <c r="B286" s="26" t="s">
        <v>9</v>
      </c>
      <c r="C286" s="7" t="s">
        <v>521</v>
      </c>
      <c r="D286" s="9">
        <v>4450</v>
      </c>
      <c r="E286" s="9">
        <f>D286*1.05</f>
        <v>4672.5</v>
      </c>
      <c r="F286" s="9">
        <f>E286*1.05</f>
        <v>4906.125</v>
      </c>
    </row>
    <row r="287" spans="1:6" x14ac:dyDescent="0.3">
      <c r="A287" s="7" t="s">
        <v>522</v>
      </c>
      <c r="B287" s="26">
        <v>1</v>
      </c>
      <c r="C287" s="7" t="s">
        <v>523</v>
      </c>
      <c r="D287" s="9">
        <v>3500</v>
      </c>
      <c r="E287" s="9">
        <f t="shared" ref="E287:F287" si="32">D287*1.05</f>
        <v>3675</v>
      </c>
      <c r="F287" s="9">
        <f t="shared" si="32"/>
        <v>3858.75</v>
      </c>
    </row>
    <row r="288" spans="1:6" ht="14.4" hidden="1" x14ac:dyDescent="0.3">
      <c r="A288" s="7" t="s">
        <v>522</v>
      </c>
      <c r="B288" s="26">
        <v>30</v>
      </c>
      <c r="C288" s="7" t="s">
        <v>524</v>
      </c>
      <c r="D288" s="9">
        <v>0</v>
      </c>
      <c r="E288" s="9">
        <f t="shared" ref="E288:F288" si="33">D288*1.05</f>
        <v>0</v>
      </c>
      <c r="F288" s="9">
        <f t="shared" si="33"/>
        <v>0</v>
      </c>
    </row>
    <row r="289" spans="1:6" x14ac:dyDescent="0.3">
      <c r="A289" s="7" t="s">
        <v>525</v>
      </c>
      <c r="B289" s="26">
        <v>31</v>
      </c>
      <c r="C289" s="7" t="s">
        <v>526</v>
      </c>
      <c r="D289" s="9">
        <v>1089</v>
      </c>
      <c r="E289" s="9">
        <f t="shared" ref="E289:F289" si="34">D289*1.05</f>
        <v>1143.45</v>
      </c>
      <c r="F289" s="9">
        <f t="shared" si="34"/>
        <v>1200.6225000000002</v>
      </c>
    </row>
    <row r="290" spans="1:6" x14ac:dyDescent="0.3">
      <c r="A290" s="7" t="s">
        <v>527</v>
      </c>
      <c r="B290" s="26" t="s">
        <v>9</v>
      </c>
      <c r="C290" s="7" t="s">
        <v>528</v>
      </c>
      <c r="D290" s="9">
        <v>1410</v>
      </c>
      <c r="E290" s="9">
        <f t="shared" ref="E290:F290" si="35">D290*1.05</f>
        <v>1480.5</v>
      </c>
      <c r="F290" s="9">
        <f t="shared" si="35"/>
        <v>1554.5250000000001</v>
      </c>
    </row>
    <row r="291" spans="1:6" x14ac:dyDescent="0.3">
      <c r="A291" s="7" t="s">
        <v>529</v>
      </c>
      <c r="B291" s="26" t="s">
        <v>9</v>
      </c>
      <c r="C291" s="7" t="s">
        <v>530</v>
      </c>
      <c r="D291" s="9">
        <v>2300</v>
      </c>
      <c r="E291" s="9">
        <f t="shared" ref="E291:F291" si="36">D291*1.05</f>
        <v>2415</v>
      </c>
      <c r="F291" s="9">
        <f t="shared" si="36"/>
        <v>2535.75</v>
      </c>
    </row>
    <row r="292" spans="1:6" x14ac:dyDescent="0.3">
      <c r="A292" s="7" t="s">
        <v>531</v>
      </c>
      <c r="B292" s="26" t="s">
        <v>9</v>
      </c>
      <c r="C292" s="7" t="s">
        <v>532</v>
      </c>
      <c r="D292" s="9">
        <v>1840</v>
      </c>
      <c r="E292" s="9">
        <f t="shared" ref="E292:F292" si="37">D292*1.05</f>
        <v>1932</v>
      </c>
      <c r="F292" s="9">
        <f t="shared" si="37"/>
        <v>2028.6000000000001</v>
      </c>
    </row>
    <row r="293" spans="1:6" x14ac:dyDescent="0.3">
      <c r="A293" s="7" t="s">
        <v>533</v>
      </c>
      <c r="B293" s="26" t="s">
        <v>9</v>
      </c>
      <c r="C293" s="7" t="s">
        <v>534</v>
      </c>
      <c r="D293" s="9">
        <v>1625</v>
      </c>
      <c r="E293" s="9">
        <f t="shared" ref="E293:F293" si="38">D293*1.05</f>
        <v>1706.25</v>
      </c>
      <c r="F293" s="9">
        <f t="shared" si="38"/>
        <v>1791.5625</v>
      </c>
    </row>
    <row r="294" spans="1:6" x14ac:dyDescent="0.3">
      <c r="A294" s="7" t="s">
        <v>535</v>
      </c>
      <c r="B294" s="26" t="s">
        <v>9</v>
      </c>
      <c r="C294" s="7" t="s">
        <v>536</v>
      </c>
      <c r="D294" s="9">
        <v>3410</v>
      </c>
      <c r="E294" s="9">
        <f t="shared" ref="E294:F294" si="39">D294*1.05</f>
        <v>3580.5</v>
      </c>
      <c r="F294" s="9">
        <f t="shared" si="39"/>
        <v>3759.5250000000001</v>
      </c>
    </row>
    <row r="295" spans="1:6" x14ac:dyDescent="0.3">
      <c r="A295" s="7" t="s">
        <v>537</v>
      </c>
      <c r="B295" s="26" t="s">
        <v>9</v>
      </c>
      <c r="C295" s="7" t="s">
        <v>538</v>
      </c>
      <c r="D295" s="9">
        <v>8560</v>
      </c>
      <c r="E295" s="9">
        <f t="shared" ref="E295:F295" si="40">D295*1.05</f>
        <v>8988</v>
      </c>
      <c r="F295" s="9">
        <f t="shared" si="40"/>
        <v>9437.4</v>
      </c>
    </row>
    <row r="296" spans="1:6" x14ac:dyDescent="0.3">
      <c r="A296" s="7" t="s">
        <v>539</v>
      </c>
      <c r="B296" s="26" t="s">
        <v>9</v>
      </c>
      <c r="C296" s="7" t="s">
        <v>540</v>
      </c>
      <c r="D296" s="9">
        <v>2250</v>
      </c>
      <c r="E296" s="9">
        <f t="shared" ref="E296:F296" si="41">D296*1.05</f>
        <v>2362.5</v>
      </c>
      <c r="F296" s="9">
        <f t="shared" si="41"/>
        <v>2480.625</v>
      </c>
    </row>
    <row r="297" spans="1:6" x14ac:dyDescent="0.3">
      <c r="A297" s="41"/>
      <c r="B297" s="45"/>
      <c r="C297" s="41" t="s">
        <v>541</v>
      </c>
      <c r="D297" s="43">
        <f t="shared" ref="D297:F297" si="42">SUM(D286:D296)</f>
        <v>30434</v>
      </c>
      <c r="E297" s="43">
        <f t="shared" si="42"/>
        <v>31955.7</v>
      </c>
      <c r="F297" s="43">
        <f t="shared" si="42"/>
        <v>33553.485000000001</v>
      </c>
    </row>
    <row r="298" spans="1:6" x14ac:dyDescent="0.3">
      <c r="A298" s="7"/>
      <c r="B298" s="26"/>
      <c r="C298" s="7"/>
      <c r="D298" s="14"/>
      <c r="E298" s="14"/>
      <c r="F298" s="14"/>
    </row>
    <row r="299" spans="1:6" x14ac:dyDescent="0.3">
      <c r="A299" s="7" t="s">
        <v>542</v>
      </c>
      <c r="B299" s="26" t="s">
        <v>9</v>
      </c>
      <c r="C299" s="7" t="s">
        <v>543</v>
      </c>
      <c r="D299" s="14">
        <v>6000</v>
      </c>
      <c r="E299" s="14">
        <f>D299*1.05</f>
        <v>6300</v>
      </c>
      <c r="F299" s="14">
        <f>E299*1.05</f>
        <v>6615</v>
      </c>
    </row>
    <row r="300" spans="1:6" x14ac:dyDescent="0.3">
      <c r="A300" s="7" t="s">
        <v>544</v>
      </c>
      <c r="B300" s="26" t="s">
        <v>9</v>
      </c>
      <c r="C300" s="7" t="s">
        <v>545</v>
      </c>
      <c r="D300" s="14">
        <v>11718</v>
      </c>
      <c r="E300" s="14">
        <f t="shared" ref="E300:F300" si="43">D300*1.05</f>
        <v>12303.9</v>
      </c>
      <c r="F300" s="14">
        <f t="shared" si="43"/>
        <v>12919.094999999999</v>
      </c>
    </row>
    <row r="301" spans="1:6" x14ac:dyDescent="0.3">
      <c r="A301" s="7" t="s">
        <v>544</v>
      </c>
      <c r="B301" s="26">
        <v>22</v>
      </c>
      <c r="C301" s="7" t="s">
        <v>546</v>
      </c>
      <c r="D301" s="14">
        <v>250</v>
      </c>
      <c r="E301" s="14">
        <v>0</v>
      </c>
      <c r="F301" s="14">
        <f t="shared" ref="F301" si="44">E301*1.05</f>
        <v>0</v>
      </c>
    </row>
    <row r="302" spans="1:6" x14ac:dyDescent="0.3">
      <c r="A302" s="7" t="s">
        <v>547</v>
      </c>
      <c r="B302" s="26">
        <v>1</v>
      </c>
      <c r="C302" s="7" t="s">
        <v>548</v>
      </c>
      <c r="D302" s="14">
        <v>4350</v>
      </c>
      <c r="E302" s="14">
        <f t="shared" ref="E302:F302" si="45">D302*1.05</f>
        <v>4567.5</v>
      </c>
      <c r="F302" s="14">
        <f t="shared" si="45"/>
        <v>4795.875</v>
      </c>
    </row>
    <row r="303" spans="1:6" ht="14.4" hidden="1" x14ac:dyDescent="0.3">
      <c r="A303" s="7" t="s">
        <v>547</v>
      </c>
      <c r="B303" s="26" t="s">
        <v>84</v>
      </c>
      <c r="C303" s="7" t="s">
        <v>548</v>
      </c>
      <c r="D303" s="14"/>
      <c r="E303" s="14">
        <f t="shared" ref="E303:F303" si="46">D303*1.05</f>
        <v>0</v>
      </c>
      <c r="F303" s="14">
        <f t="shared" si="46"/>
        <v>0</v>
      </c>
    </row>
    <row r="304" spans="1:6" x14ac:dyDescent="0.3">
      <c r="A304" s="7" t="s">
        <v>549</v>
      </c>
      <c r="B304" s="26" t="s">
        <v>9</v>
      </c>
      <c r="C304" s="7" t="s">
        <v>550</v>
      </c>
      <c r="D304" s="14">
        <v>2225</v>
      </c>
      <c r="E304" s="14">
        <f t="shared" ref="E304:F304" si="47">D304*1.05</f>
        <v>2336.25</v>
      </c>
      <c r="F304" s="14">
        <f t="shared" si="47"/>
        <v>2453.0625</v>
      </c>
    </row>
    <row r="305" spans="1:6" x14ac:dyDescent="0.3">
      <c r="A305" s="7" t="s">
        <v>551</v>
      </c>
      <c r="B305" s="26">
        <v>31</v>
      </c>
      <c r="C305" s="7" t="s">
        <v>552</v>
      </c>
      <c r="D305" s="14">
        <v>1359</v>
      </c>
      <c r="E305" s="14">
        <f t="shared" ref="E305:F305" si="48">D305*1.05</f>
        <v>1426.95</v>
      </c>
      <c r="F305" s="14">
        <f t="shared" si="48"/>
        <v>1498.2975000000001</v>
      </c>
    </row>
    <row r="306" spans="1:6" x14ac:dyDescent="0.3">
      <c r="A306" s="7" t="s">
        <v>553</v>
      </c>
      <c r="B306" s="26" t="s">
        <v>9</v>
      </c>
      <c r="C306" s="7" t="s">
        <v>554</v>
      </c>
      <c r="D306" s="14">
        <v>517</v>
      </c>
      <c r="E306" s="14">
        <f t="shared" ref="E306:F306" si="49">D306*1.05</f>
        <v>542.85</v>
      </c>
      <c r="F306" s="14">
        <f t="shared" si="49"/>
        <v>569.99250000000006</v>
      </c>
    </row>
    <row r="307" spans="1:6" x14ac:dyDescent="0.3">
      <c r="A307" s="7" t="s">
        <v>553</v>
      </c>
      <c r="B307" s="26">
        <v>31</v>
      </c>
      <c r="C307" s="7" t="s">
        <v>555</v>
      </c>
      <c r="D307" s="14">
        <v>218</v>
      </c>
      <c r="E307" s="14">
        <f t="shared" ref="E307:F307" si="50">D307*1.05</f>
        <v>228.9</v>
      </c>
      <c r="F307" s="14">
        <f t="shared" si="50"/>
        <v>240.34500000000003</v>
      </c>
    </row>
    <row r="308" spans="1:6" x14ac:dyDescent="0.3">
      <c r="A308" s="7" t="s">
        <v>556</v>
      </c>
      <c r="B308" s="26" t="s">
        <v>9</v>
      </c>
      <c r="C308" s="7" t="s">
        <v>557</v>
      </c>
      <c r="D308" s="14">
        <v>1740</v>
      </c>
      <c r="E308" s="14">
        <f t="shared" ref="E308:F308" si="51">D308*1.05</f>
        <v>1827</v>
      </c>
      <c r="F308" s="14">
        <f t="shared" si="51"/>
        <v>1918.3500000000001</v>
      </c>
    </row>
    <row r="309" spans="1:6" x14ac:dyDescent="0.3">
      <c r="A309" s="7" t="s">
        <v>558</v>
      </c>
      <c r="B309" s="26" t="s">
        <v>9</v>
      </c>
      <c r="C309" s="7" t="s">
        <v>559</v>
      </c>
      <c r="D309" s="14">
        <v>265</v>
      </c>
      <c r="E309" s="14">
        <f t="shared" ref="E309:F309" si="52">D309*1.05</f>
        <v>278.25</v>
      </c>
      <c r="F309" s="14">
        <f t="shared" si="52"/>
        <v>292.16250000000002</v>
      </c>
    </row>
    <row r="310" spans="1:6" x14ac:dyDescent="0.3">
      <c r="A310" s="7" t="s">
        <v>560</v>
      </c>
      <c r="B310" s="26" t="s">
        <v>9</v>
      </c>
      <c r="C310" s="7" t="s">
        <v>561</v>
      </c>
      <c r="D310" s="14">
        <v>11</v>
      </c>
      <c r="E310" s="14">
        <f t="shared" ref="E310:F310" si="53">D310*1.05</f>
        <v>11.55</v>
      </c>
      <c r="F310" s="14">
        <f t="shared" si="53"/>
        <v>12.127500000000001</v>
      </c>
    </row>
    <row r="311" spans="1:6" x14ac:dyDescent="0.3">
      <c r="A311" s="7" t="s">
        <v>562</v>
      </c>
      <c r="B311" s="26">
        <v>1</v>
      </c>
      <c r="C311" s="7" t="s">
        <v>563</v>
      </c>
      <c r="D311" s="14">
        <v>599</v>
      </c>
      <c r="E311" s="14">
        <f t="shared" ref="E311:F311" si="54">D311*1.05</f>
        <v>628.95000000000005</v>
      </c>
      <c r="F311" s="14">
        <f t="shared" si="54"/>
        <v>660.39750000000004</v>
      </c>
    </row>
    <row r="312" spans="1:6" x14ac:dyDescent="0.3">
      <c r="A312" s="7" t="s">
        <v>564</v>
      </c>
      <c r="B312" s="26" t="s">
        <v>9</v>
      </c>
      <c r="C312" s="7" t="s">
        <v>565</v>
      </c>
      <c r="D312" s="14">
        <v>2870</v>
      </c>
      <c r="E312" s="14">
        <f t="shared" ref="E312:F312" si="55">D312*1.05</f>
        <v>3013.5</v>
      </c>
      <c r="F312" s="14">
        <f t="shared" si="55"/>
        <v>3164.1750000000002</v>
      </c>
    </row>
    <row r="313" spans="1:6" x14ac:dyDescent="0.3">
      <c r="A313" s="7" t="s">
        <v>566</v>
      </c>
      <c r="B313" s="26" t="s">
        <v>9</v>
      </c>
      <c r="C313" s="7" t="s">
        <v>567</v>
      </c>
      <c r="D313" s="14">
        <v>600</v>
      </c>
      <c r="E313" s="14">
        <f t="shared" ref="E313:F313" si="56">D313*1.05</f>
        <v>630</v>
      </c>
      <c r="F313" s="14">
        <f t="shared" si="56"/>
        <v>661.5</v>
      </c>
    </row>
    <row r="314" spans="1:6" x14ac:dyDescent="0.3">
      <c r="A314" s="7" t="s">
        <v>568</v>
      </c>
      <c r="B314" s="26">
        <v>1</v>
      </c>
      <c r="C314" s="7" t="s">
        <v>569</v>
      </c>
      <c r="D314" s="14">
        <v>2</v>
      </c>
      <c r="E314" s="14">
        <f t="shared" ref="E314:F314" si="57">D314*1.05</f>
        <v>2.1</v>
      </c>
      <c r="F314" s="14">
        <f t="shared" si="57"/>
        <v>2.2050000000000001</v>
      </c>
    </row>
    <row r="315" spans="1:6" x14ac:dyDescent="0.3">
      <c r="A315" s="7" t="s">
        <v>570</v>
      </c>
      <c r="B315" s="26">
        <v>1</v>
      </c>
      <c r="C315" s="7" t="s">
        <v>571</v>
      </c>
      <c r="D315" s="14">
        <v>10</v>
      </c>
      <c r="E315" s="14">
        <f t="shared" ref="E315:F315" si="58">D315*1.05</f>
        <v>10.5</v>
      </c>
      <c r="F315" s="14">
        <f t="shared" si="58"/>
        <v>11.025</v>
      </c>
    </row>
    <row r="316" spans="1:6" x14ac:dyDescent="0.3">
      <c r="A316" s="7" t="s">
        <v>572</v>
      </c>
      <c r="B316" s="26" t="s">
        <v>9</v>
      </c>
      <c r="C316" s="7" t="s">
        <v>573</v>
      </c>
      <c r="D316" s="14">
        <v>33</v>
      </c>
      <c r="E316" s="14">
        <f t="shared" ref="E316:F316" si="59">D316*1.05</f>
        <v>34.65</v>
      </c>
      <c r="F316" s="14">
        <f t="shared" si="59"/>
        <v>36.3825</v>
      </c>
    </row>
    <row r="317" spans="1:6" x14ac:dyDescent="0.3">
      <c r="A317" s="7" t="s">
        <v>574</v>
      </c>
      <c r="B317" s="26" t="s">
        <v>9</v>
      </c>
      <c r="C317" s="7" t="s">
        <v>575</v>
      </c>
      <c r="D317" s="14">
        <v>340</v>
      </c>
      <c r="E317" s="14">
        <f t="shared" ref="E317:F317" si="60">D317*1.05</f>
        <v>357</v>
      </c>
      <c r="F317" s="14">
        <f t="shared" si="60"/>
        <v>374.85</v>
      </c>
    </row>
    <row r="318" spans="1:6" x14ac:dyDescent="0.3">
      <c r="A318" s="7" t="s">
        <v>576</v>
      </c>
      <c r="B318" s="26" t="s">
        <v>9</v>
      </c>
      <c r="C318" s="7" t="s">
        <v>577</v>
      </c>
      <c r="D318" s="14">
        <v>1890</v>
      </c>
      <c r="E318" s="14">
        <f t="shared" ref="E318:F318" si="61">D318*1.05</f>
        <v>1984.5</v>
      </c>
      <c r="F318" s="14">
        <f t="shared" si="61"/>
        <v>2083.7249999999999</v>
      </c>
    </row>
    <row r="319" spans="1:6" x14ac:dyDescent="0.3">
      <c r="A319" s="7" t="s">
        <v>578</v>
      </c>
      <c r="B319" s="26" t="s">
        <v>9</v>
      </c>
      <c r="C319" s="7" t="s">
        <v>579</v>
      </c>
      <c r="D319" s="14">
        <v>2300</v>
      </c>
      <c r="E319" s="14">
        <f t="shared" ref="E319:F319" si="62">D319*1.05</f>
        <v>2415</v>
      </c>
      <c r="F319" s="14">
        <f t="shared" si="62"/>
        <v>2535.75</v>
      </c>
    </row>
    <row r="320" spans="1:6" x14ac:dyDescent="0.3">
      <c r="A320" s="7" t="s">
        <v>580</v>
      </c>
      <c r="B320" s="26" t="s">
        <v>9</v>
      </c>
      <c r="C320" s="7" t="s">
        <v>581</v>
      </c>
      <c r="D320" s="14">
        <v>2030</v>
      </c>
      <c r="E320" s="14">
        <f t="shared" ref="E320:F320" si="63">D320*1.05</f>
        <v>2131.5</v>
      </c>
      <c r="F320" s="14">
        <f t="shared" si="63"/>
        <v>2238.0750000000003</v>
      </c>
    </row>
    <row r="321" spans="1:13" x14ac:dyDescent="0.3">
      <c r="A321" s="7" t="s">
        <v>582</v>
      </c>
      <c r="B321" s="26" t="s">
        <v>9</v>
      </c>
      <c r="C321" s="7" t="s">
        <v>583</v>
      </c>
      <c r="D321" s="14">
        <v>1336</v>
      </c>
      <c r="E321" s="14">
        <f t="shared" ref="E321:F321" si="64">D321*1.05</f>
        <v>1402.8</v>
      </c>
      <c r="F321" s="14">
        <f t="shared" si="64"/>
        <v>1472.94</v>
      </c>
    </row>
    <row r="322" spans="1:13" x14ac:dyDescent="0.3">
      <c r="A322" s="7" t="s">
        <v>584</v>
      </c>
      <c r="B322" s="26" t="s">
        <v>9</v>
      </c>
      <c r="C322" s="7" t="s">
        <v>585</v>
      </c>
      <c r="D322" s="14">
        <v>4252</v>
      </c>
      <c r="E322" s="14">
        <f t="shared" ref="E322:F322" si="65">D322*1.05</f>
        <v>4464.6000000000004</v>
      </c>
      <c r="F322" s="14">
        <f t="shared" si="65"/>
        <v>4687.8300000000008</v>
      </c>
    </row>
    <row r="323" spans="1:13" x14ac:dyDescent="0.3">
      <c r="A323" s="7" t="s">
        <v>586</v>
      </c>
      <c r="B323" s="26" t="s">
        <v>9</v>
      </c>
      <c r="C323" s="7" t="s">
        <v>587</v>
      </c>
      <c r="D323" s="14">
        <v>11230</v>
      </c>
      <c r="E323" s="14">
        <f t="shared" ref="E323:F323" si="66">D323*1.05</f>
        <v>11791.5</v>
      </c>
      <c r="F323" s="14">
        <f t="shared" si="66"/>
        <v>12381.075000000001</v>
      </c>
    </row>
    <row r="324" spans="1:13" x14ac:dyDescent="0.3">
      <c r="A324" s="7" t="s">
        <v>588</v>
      </c>
      <c r="B324" s="26" t="s">
        <v>9</v>
      </c>
      <c r="C324" s="7" t="s">
        <v>589</v>
      </c>
      <c r="D324" s="14">
        <v>2800</v>
      </c>
      <c r="E324" s="14">
        <f t="shared" ref="E324:F324" si="67">D324*1.05</f>
        <v>2940</v>
      </c>
      <c r="F324" s="14">
        <f t="shared" si="67"/>
        <v>3087</v>
      </c>
    </row>
    <row r="325" spans="1:13" x14ac:dyDescent="0.3">
      <c r="A325" s="41"/>
      <c r="B325" s="45"/>
      <c r="C325" s="41" t="s">
        <v>590</v>
      </c>
      <c r="D325" s="43">
        <f>SUM(D299:D324)</f>
        <v>58945</v>
      </c>
      <c r="E325" s="43">
        <f t="shared" ref="E325:F325" si="68">SUM(E299:E324)</f>
        <v>61629.750000000007</v>
      </c>
      <c r="F325" s="43">
        <f t="shared" si="68"/>
        <v>64711.237500000003</v>
      </c>
    </row>
    <row r="326" spans="1:13" x14ac:dyDescent="0.3">
      <c r="A326" s="46"/>
      <c r="B326" s="39"/>
      <c r="C326" s="46"/>
      <c r="D326" s="47"/>
      <c r="E326" s="47"/>
      <c r="F326" s="47"/>
    </row>
    <row r="327" spans="1:13" x14ac:dyDescent="0.3">
      <c r="A327" s="48" t="s">
        <v>591</v>
      </c>
      <c r="B327" s="49">
        <v>1</v>
      </c>
      <c r="C327" s="48" t="s">
        <v>592</v>
      </c>
      <c r="D327" s="50">
        <v>310210.65000000002</v>
      </c>
      <c r="E327" s="50">
        <v>2.27</v>
      </c>
      <c r="F327" s="50">
        <v>0</v>
      </c>
      <c r="G327" s="22" t="s">
        <v>7</v>
      </c>
      <c r="J327" s="22" t="s">
        <v>7</v>
      </c>
      <c r="M327" s="22" t="s">
        <v>7</v>
      </c>
    </row>
    <row r="328" spans="1:13" x14ac:dyDescent="0.3">
      <c r="A328" s="41"/>
      <c r="B328" s="45"/>
      <c r="C328" s="41" t="s">
        <v>593</v>
      </c>
      <c r="D328" s="43">
        <f t="shared" ref="D328:F328" si="69">SUM(D327:D327)</f>
        <v>310210.65000000002</v>
      </c>
      <c r="E328" s="43">
        <f t="shared" si="69"/>
        <v>2.27</v>
      </c>
      <c r="F328" s="43">
        <f t="shared" si="69"/>
        <v>0</v>
      </c>
      <c r="G328" s="22" t="s">
        <v>7</v>
      </c>
      <c r="J328" s="22" t="s">
        <v>7</v>
      </c>
      <c r="M328" s="22" t="s">
        <v>7</v>
      </c>
    </row>
    <row r="329" spans="1:13" x14ac:dyDescent="0.3">
      <c r="A329" s="7"/>
      <c r="B329" s="26"/>
      <c r="C329" s="7"/>
      <c r="D329" s="9"/>
      <c r="E329" s="9"/>
      <c r="F329" s="9"/>
    </row>
    <row r="330" spans="1:13" x14ac:dyDescent="0.3">
      <c r="A330" s="7" t="s">
        <v>594</v>
      </c>
      <c r="B330" s="26" t="s">
        <v>9</v>
      </c>
      <c r="C330" s="7" t="s">
        <v>595</v>
      </c>
      <c r="D330" s="9">
        <v>130439</v>
      </c>
      <c r="E330" s="9">
        <v>0</v>
      </c>
      <c r="F330" s="9">
        <v>0</v>
      </c>
    </row>
    <row r="331" spans="1:13" x14ac:dyDescent="0.3">
      <c r="A331" s="7" t="s">
        <v>596</v>
      </c>
      <c r="B331" s="26" t="s">
        <v>9</v>
      </c>
      <c r="C331" s="7" t="s">
        <v>597</v>
      </c>
      <c r="D331" s="9">
        <v>0</v>
      </c>
      <c r="E331" s="9">
        <v>0</v>
      </c>
      <c r="F331" s="9">
        <v>0</v>
      </c>
    </row>
    <row r="332" spans="1:13" x14ac:dyDescent="0.3">
      <c r="A332" s="41"/>
      <c r="B332" s="45"/>
      <c r="C332" s="41" t="s">
        <v>598</v>
      </c>
      <c r="D332" s="43">
        <f t="shared" ref="D332:F332" si="70">SUM(D330:D331)</f>
        <v>130439</v>
      </c>
      <c r="E332" s="43">
        <f t="shared" si="70"/>
        <v>0</v>
      </c>
      <c r="F332" s="43">
        <f t="shared" si="70"/>
        <v>0</v>
      </c>
    </row>
    <row r="333" spans="1:13" x14ac:dyDescent="0.3">
      <c r="A333" s="24"/>
      <c r="B333" s="26"/>
      <c r="C333" s="24"/>
      <c r="D333" s="9"/>
      <c r="E333" s="9"/>
      <c r="F333" s="9"/>
    </row>
    <row r="334" spans="1:13" x14ac:dyDescent="0.3">
      <c r="A334" s="7" t="s">
        <v>599</v>
      </c>
      <c r="B334" s="26" t="s">
        <v>9</v>
      </c>
      <c r="C334" s="51" t="s">
        <v>600</v>
      </c>
      <c r="D334" s="9">
        <v>14244</v>
      </c>
      <c r="E334" s="9">
        <f t="shared" ref="E334:F336" si="71">D334*1</f>
        <v>14244</v>
      </c>
      <c r="F334" s="9">
        <f t="shared" si="71"/>
        <v>14244</v>
      </c>
    </row>
    <row r="335" spans="1:13" x14ac:dyDescent="0.3">
      <c r="A335" s="48" t="s">
        <v>601</v>
      </c>
      <c r="B335" s="49" t="s">
        <v>9</v>
      </c>
      <c r="C335" s="52" t="s">
        <v>602</v>
      </c>
      <c r="D335" s="50">
        <v>33437.35</v>
      </c>
      <c r="E335" s="9">
        <f t="shared" si="71"/>
        <v>33437.35</v>
      </c>
      <c r="F335" s="9">
        <f t="shared" si="71"/>
        <v>33437.35</v>
      </c>
      <c r="G335" s="22" t="s">
        <v>7</v>
      </c>
      <c r="J335" s="22" t="s">
        <v>7</v>
      </c>
      <c r="M335" s="22" t="s">
        <v>7</v>
      </c>
    </row>
    <row r="336" spans="1:13" x14ac:dyDescent="0.3">
      <c r="A336" s="7" t="s">
        <v>603</v>
      </c>
      <c r="B336" s="26">
        <v>1</v>
      </c>
      <c r="C336" s="7" t="s">
        <v>604</v>
      </c>
      <c r="D336" s="9">
        <v>12143</v>
      </c>
      <c r="E336" s="9">
        <f t="shared" si="71"/>
        <v>12143</v>
      </c>
      <c r="F336" s="9">
        <f t="shared" si="71"/>
        <v>12143</v>
      </c>
      <c r="G336" s="22" t="s">
        <v>7</v>
      </c>
      <c r="J336" s="22" t="s">
        <v>7</v>
      </c>
      <c r="M336" s="22" t="s">
        <v>7</v>
      </c>
    </row>
    <row r="337" spans="1:13" x14ac:dyDescent="0.3">
      <c r="A337" s="41"/>
      <c r="B337" s="53"/>
      <c r="C337" s="41" t="s">
        <v>605</v>
      </c>
      <c r="D337" s="43">
        <f t="shared" ref="D337:F337" si="72">SUM(D334:D336)</f>
        <v>59824.35</v>
      </c>
      <c r="E337" s="43">
        <f t="shared" si="72"/>
        <v>59824.35</v>
      </c>
      <c r="F337" s="43">
        <f t="shared" si="72"/>
        <v>59824.35</v>
      </c>
      <c r="G337" s="22" t="s">
        <v>7</v>
      </c>
      <c r="J337" s="22" t="s">
        <v>7</v>
      </c>
      <c r="M337" s="22" t="s">
        <v>7</v>
      </c>
    </row>
    <row r="338" spans="1:13" x14ac:dyDescent="0.3">
      <c r="A338" s="54"/>
      <c r="B338" s="54"/>
      <c r="C338" s="55" t="s">
        <v>606</v>
      </c>
      <c r="D338" s="56">
        <f>SUM(D259,D271,D277,D284,D297,D325,D328,D332,D337)</f>
        <v>4628692</v>
      </c>
      <c r="E338" s="56">
        <f t="shared" ref="E338:F338" si="73">SUM(E259,E271,E277,E284,E297,E325,E328,E332,E337)</f>
        <v>4117428.0799999996</v>
      </c>
      <c r="F338" s="56">
        <f t="shared" si="73"/>
        <v>4299360.6186999986</v>
      </c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82951-87D5-4589-A8F3-231F16CEC4C8}">
  <dimension ref="A1:S341"/>
  <sheetViews>
    <sheetView topLeftCell="A64" zoomScale="96" zoomScaleNormal="96" workbookViewId="0">
      <selection activeCell="D86" sqref="D86"/>
    </sheetView>
  </sheetViews>
  <sheetFormatPr defaultRowHeight="15.05" x14ac:dyDescent="0.3"/>
  <cols>
    <col min="1" max="1" width="13.6640625" customWidth="1"/>
    <col min="2" max="2" width="3.109375" customWidth="1"/>
    <col min="3" max="3" width="31.6640625" customWidth="1"/>
    <col min="4" max="7" width="14.6640625" customWidth="1"/>
    <col min="8" max="8" width="10.33203125" style="22" customWidth="1"/>
    <col min="9" max="9" width="13.6640625" style="23" customWidth="1"/>
    <col min="10" max="10" width="11.88671875" style="23" customWidth="1"/>
    <col min="11" max="11" width="10.33203125" style="22" customWidth="1"/>
    <col min="12" max="12" width="13.88671875" style="23" customWidth="1"/>
    <col min="13" max="13" width="11.88671875" style="23" customWidth="1"/>
    <col min="14" max="14" width="10.33203125" style="22" customWidth="1"/>
    <col min="15" max="15" width="12.33203125" style="23" customWidth="1"/>
    <col min="16" max="16" width="11.88671875" style="23" customWidth="1"/>
    <col min="17" max="17" width="10.33203125" style="22" customWidth="1"/>
    <col min="18" max="18" width="12.33203125" style="23" customWidth="1"/>
    <col min="19" max="19" width="11.88671875" style="23" customWidth="1"/>
  </cols>
  <sheetData>
    <row r="1" spans="1:19" ht="14.4" x14ac:dyDescent="0.3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3" t="s">
        <v>621</v>
      </c>
      <c r="H1" s="4" t="s">
        <v>6</v>
      </c>
      <c r="I1" s="5" t="s">
        <v>7</v>
      </c>
      <c r="J1" s="6"/>
      <c r="K1" s="4" t="s">
        <v>6</v>
      </c>
      <c r="L1" s="5" t="s">
        <v>7</v>
      </c>
      <c r="M1" s="6"/>
      <c r="N1" s="4" t="s">
        <v>6</v>
      </c>
      <c r="O1" s="5" t="s">
        <v>7</v>
      </c>
      <c r="P1" s="6"/>
      <c r="Q1" s="4" t="s">
        <v>6</v>
      </c>
      <c r="R1" s="5" t="s">
        <v>7</v>
      </c>
      <c r="S1" s="6"/>
    </row>
    <row r="2" spans="1:19" ht="14.4" x14ac:dyDescent="0.3">
      <c r="A2" s="7" t="s">
        <v>8</v>
      </c>
      <c r="B2" s="8" t="s">
        <v>9</v>
      </c>
      <c r="C2" s="7" t="s">
        <v>10</v>
      </c>
      <c r="D2" s="9">
        <v>1979097.48</v>
      </c>
      <c r="E2" s="74">
        <v>2096677.85</v>
      </c>
      <c r="F2" s="74">
        <v>2162451.86</v>
      </c>
      <c r="G2" s="74">
        <v>2227325.42</v>
      </c>
      <c r="H2" s="10" t="s">
        <v>11</v>
      </c>
      <c r="I2" s="11">
        <f>SUM(D36)</f>
        <v>3108385.89</v>
      </c>
      <c r="J2" s="12"/>
      <c r="K2" s="10" t="s">
        <v>11</v>
      </c>
      <c r="L2" s="11">
        <f>SUM(E36)</f>
        <v>3109147.5900000003</v>
      </c>
      <c r="M2" s="12"/>
      <c r="N2" s="10" t="s">
        <v>11</v>
      </c>
      <c r="O2" s="11">
        <f>SUM(F36)</f>
        <v>3165504.04</v>
      </c>
      <c r="P2" s="12"/>
      <c r="Q2" s="10" t="s">
        <v>11</v>
      </c>
      <c r="R2" s="11">
        <f>SUM(G36)</f>
        <v>3230963.7199999997</v>
      </c>
      <c r="S2" s="12"/>
    </row>
    <row r="3" spans="1:19" ht="14.4" x14ac:dyDescent="0.3">
      <c r="A3" s="7" t="s">
        <v>12</v>
      </c>
      <c r="B3" s="8" t="s">
        <v>9</v>
      </c>
      <c r="C3" s="7" t="s">
        <v>13</v>
      </c>
      <c r="D3" s="9">
        <v>17979.87</v>
      </c>
      <c r="E3" s="74">
        <v>18954.740000000002</v>
      </c>
      <c r="F3" s="74">
        <v>19537.18</v>
      </c>
      <c r="G3" s="74">
        <v>20123.3</v>
      </c>
      <c r="H3" s="10" t="s">
        <v>14</v>
      </c>
      <c r="I3" s="11">
        <f>SUM(D44)</f>
        <v>375503.04000000004</v>
      </c>
      <c r="J3" s="12"/>
      <c r="K3" s="10" t="s">
        <v>14</v>
      </c>
      <c r="L3" s="11">
        <f>SUM(E44)</f>
        <v>300450.71000000002</v>
      </c>
      <c r="M3" s="12"/>
      <c r="N3" s="10" t="s">
        <v>14</v>
      </c>
      <c r="O3" s="11">
        <f>SUM(F44)</f>
        <v>305385.77</v>
      </c>
      <c r="P3" s="12"/>
      <c r="Q3" s="10" t="s">
        <v>14</v>
      </c>
      <c r="R3" s="11">
        <f>SUM(G44)</f>
        <v>313217.26</v>
      </c>
      <c r="S3" s="12"/>
    </row>
    <row r="4" spans="1:19" ht="14.4" x14ac:dyDescent="0.3">
      <c r="A4" s="7" t="s">
        <v>15</v>
      </c>
      <c r="B4" s="8" t="s">
        <v>9</v>
      </c>
      <c r="C4" s="7" t="s">
        <v>16</v>
      </c>
      <c r="D4" s="9">
        <v>189307.73000000004</v>
      </c>
      <c r="E4" s="74">
        <v>118240</v>
      </c>
      <c r="F4" s="74">
        <v>118240</v>
      </c>
      <c r="G4" s="74">
        <v>118240</v>
      </c>
      <c r="H4" s="10" t="s">
        <v>17</v>
      </c>
      <c r="I4" s="11">
        <f>SUM(D48)</f>
        <v>272824.37</v>
      </c>
      <c r="J4" s="12"/>
      <c r="K4" s="10" t="s">
        <v>17</v>
      </c>
      <c r="L4" s="11">
        <f>SUM(E48)</f>
        <v>280406.62</v>
      </c>
      <c r="M4" s="12"/>
      <c r="N4" s="10" t="s">
        <v>17</v>
      </c>
      <c r="O4" s="11">
        <f>SUM(F48)</f>
        <v>286099.5</v>
      </c>
      <c r="P4" s="12"/>
      <c r="Q4" s="10" t="s">
        <v>17</v>
      </c>
      <c r="R4" s="11">
        <f>SUM(G48)</f>
        <v>281095</v>
      </c>
      <c r="S4" s="12"/>
    </row>
    <row r="5" spans="1:19" ht="14.4" x14ac:dyDescent="0.3">
      <c r="A5" s="7" t="s">
        <v>18</v>
      </c>
      <c r="B5" s="8" t="s">
        <v>9</v>
      </c>
      <c r="C5" s="7" t="s">
        <v>19</v>
      </c>
      <c r="D5" s="9">
        <v>48000</v>
      </c>
      <c r="E5" s="74">
        <v>48000</v>
      </c>
      <c r="F5" s="74">
        <v>48000</v>
      </c>
      <c r="G5" s="74">
        <v>48000</v>
      </c>
      <c r="H5" s="10" t="s">
        <v>20</v>
      </c>
      <c r="I5" s="11">
        <f>SUM(D55)</f>
        <v>259093.04</v>
      </c>
      <c r="J5" s="12"/>
      <c r="K5" s="10" t="s">
        <v>20</v>
      </c>
      <c r="L5" s="11">
        <f>SUM(E55)</f>
        <v>299718.45</v>
      </c>
      <c r="M5" s="12"/>
      <c r="N5" s="10" t="s">
        <v>20</v>
      </c>
      <c r="O5" s="11">
        <f>SUM(F55)</f>
        <v>304223.03000000003</v>
      </c>
      <c r="P5" s="12"/>
      <c r="Q5" s="10" t="s">
        <v>20</v>
      </c>
      <c r="R5" s="11">
        <f>SUM(G55)</f>
        <v>0</v>
      </c>
      <c r="S5" s="12"/>
    </row>
    <row r="6" spans="1:19" ht="14.4" x14ac:dyDescent="0.3">
      <c r="A6" s="7" t="s">
        <v>21</v>
      </c>
      <c r="B6" s="8" t="s">
        <v>9</v>
      </c>
      <c r="C6" s="7" t="s">
        <v>22</v>
      </c>
      <c r="D6" s="14">
        <v>84562.959999999992</v>
      </c>
      <c r="E6" s="74">
        <v>75000</v>
      </c>
      <c r="F6" s="74">
        <v>75000</v>
      </c>
      <c r="G6" s="74">
        <v>75000</v>
      </c>
      <c r="H6" s="10" t="s">
        <v>23</v>
      </c>
      <c r="I6" s="11">
        <f>SUM(D62)</f>
        <v>42355.75</v>
      </c>
      <c r="J6" s="12"/>
      <c r="K6" s="10" t="s">
        <v>23</v>
      </c>
      <c r="L6" s="11">
        <f>SUM(E62)</f>
        <v>37528.369999999995</v>
      </c>
      <c r="M6" s="12"/>
      <c r="N6" s="10" t="s">
        <v>23</v>
      </c>
      <c r="O6" s="11">
        <f>SUM(F62)</f>
        <v>38099</v>
      </c>
      <c r="P6" s="12"/>
      <c r="Q6" s="10" t="s">
        <v>23</v>
      </c>
      <c r="R6" s="11">
        <f>SUM(G62)</f>
        <v>0</v>
      </c>
      <c r="S6" s="12"/>
    </row>
    <row r="7" spans="1:19" ht="14.4" x14ac:dyDescent="0.3">
      <c r="A7" s="7" t="s">
        <v>24</v>
      </c>
      <c r="B7" s="8" t="s">
        <v>9</v>
      </c>
      <c r="C7" s="7" t="s">
        <v>25</v>
      </c>
      <c r="D7" s="9">
        <v>69498.179999999993</v>
      </c>
      <c r="E7" s="74">
        <v>60000</v>
      </c>
      <c r="F7" s="74">
        <v>60000</v>
      </c>
      <c r="G7" s="74">
        <v>60000</v>
      </c>
      <c r="H7" s="10" t="s">
        <v>26</v>
      </c>
      <c r="I7" s="11">
        <f>SUM(D70)</f>
        <v>56433.18</v>
      </c>
      <c r="J7" s="12"/>
      <c r="K7" s="10" t="s">
        <v>26</v>
      </c>
      <c r="L7" s="11">
        <f>SUM(E70)</f>
        <v>53234.25</v>
      </c>
      <c r="M7" s="12"/>
      <c r="N7" s="10" t="s">
        <v>26</v>
      </c>
      <c r="O7" s="11">
        <f>SUM(F70)</f>
        <v>54537</v>
      </c>
      <c r="P7" s="12"/>
      <c r="Q7" s="10" t="s">
        <v>26</v>
      </c>
      <c r="R7" s="11">
        <f>SUM(G70)</f>
        <v>0</v>
      </c>
      <c r="S7" s="12"/>
    </row>
    <row r="8" spans="1:19" ht="14.4" x14ac:dyDescent="0.3">
      <c r="A8" s="7" t="s">
        <v>27</v>
      </c>
      <c r="B8" s="8" t="s">
        <v>9</v>
      </c>
      <c r="C8" s="7" t="s">
        <v>28</v>
      </c>
      <c r="D8" s="9">
        <v>24483.17</v>
      </c>
      <c r="E8" s="74">
        <v>22000</v>
      </c>
      <c r="F8" s="74">
        <v>22000</v>
      </c>
      <c r="G8" s="74">
        <v>22000</v>
      </c>
      <c r="H8" s="10" t="s">
        <v>29</v>
      </c>
      <c r="I8" s="11">
        <f>SUM(D75)</f>
        <v>222698.02000000002</v>
      </c>
      <c r="J8" s="12"/>
      <c r="K8" s="10" t="s">
        <v>29</v>
      </c>
      <c r="L8" s="11">
        <f>SUM(E75)</f>
        <v>0</v>
      </c>
      <c r="M8" s="12"/>
      <c r="N8" s="10" t="s">
        <v>29</v>
      </c>
      <c r="O8" s="11">
        <f>SUM(F75)</f>
        <v>0</v>
      </c>
      <c r="P8" s="12"/>
      <c r="Q8" s="10" t="s">
        <v>29</v>
      </c>
      <c r="R8" s="11">
        <f>SUM(G75)</f>
        <v>0</v>
      </c>
      <c r="S8" s="12"/>
    </row>
    <row r="9" spans="1:19" ht="14.4" x14ac:dyDescent="0.3">
      <c r="A9" s="7" t="s">
        <v>30</v>
      </c>
      <c r="B9" s="8" t="s">
        <v>9</v>
      </c>
      <c r="C9" s="7" t="s">
        <v>31</v>
      </c>
      <c r="D9" s="9">
        <v>10895.999999999998</v>
      </c>
      <c r="E9" s="74">
        <v>10000</v>
      </c>
      <c r="F9" s="74">
        <v>10000</v>
      </c>
      <c r="G9" s="74">
        <v>10000</v>
      </c>
      <c r="H9" s="10" t="s">
        <v>32</v>
      </c>
      <c r="I9" s="11">
        <f>SUM(D79)</f>
        <v>33601.770000000004</v>
      </c>
      <c r="J9" s="12"/>
      <c r="K9" s="10" t="s">
        <v>32</v>
      </c>
      <c r="L9" s="11">
        <f>SUM(E79)</f>
        <v>35228.1</v>
      </c>
      <c r="M9" s="12"/>
      <c r="N9" s="10" t="s">
        <v>32</v>
      </c>
      <c r="O9" s="11">
        <f>SUM(F79)</f>
        <v>36508.379999999997</v>
      </c>
      <c r="P9" s="12"/>
      <c r="Q9" s="10" t="s">
        <v>32</v>
      </c>
      <c r="R9" s="11">
        <f>SUM(G79)</f>
        <v>0</v>
      </c>
      <c r="S9" s="12"/>
    </row>
    <row r="10" spans="1:19" x14ac:dyDescent="0.35">
      <c r="A10" s="7" t="s">
        <v>33</v>
      </c>
      <c r="B10" s="8" t="s">
        <v>9</v>
      </c>
      <c r="C10" s="7" t="s">
        <v>34</v>
      </c>
      <c r="D10" s="9">
        <v>13294.95</v>
      </c>
      <c r="E10" s="74">
        <v>12000</v>
      </c>
      <c r="F10" s="74">
        <v>12000</v>
      </c>
      <c r="G10" s="74">
        <v>12000</v>
      </c>
      <c r="H10" s="10" t="s">
        <v>35</v>
      </c>
      <c r="I10" s="15">
        <f>SUM(D83)</f>
        <v>46732.01999999999</v>
      </c>
      <c r="J10" s="12"/>
      <c r="K10" s="10" t="s">
        <v>35</v>
      </c>
      <c r="L10" s="15">
        <f>SUM(E83)</f>
        <v>49264.93</v>
      </c>
      <c r="M10" s="12"/>
      <c r="N10" s="10" t="s">
        <v>35</v>
      </c>
      <c r="O10" s="15">
        <f>SUM(F83)</f>
        <v>50791.040000000001</v>
      </c>
      <c r="P10" s="12"/>
      <c r="Q10" s="10" t="s">
        <v>35</v>
      </c>
      <c r="R10" s="15">
        <f>SUM(G83)</f>
        <v>0</v>
      </c>
      <c r="S10" s="12"/>
    </row>
    <row r="11" spans="1:19" ht="14.4" x14ac:dyDescent="0.3">
      <c r="A11" s="7" t="s">
        <v>36</v>
      </c>
      <c r="B11" s="8" t="s">
        <v>9</v>
      </c>
      <c r="C11" s="7" t="s">
        <v>37</v>
      </c>
      <c r="D11" s="9">
        <v>1627.65</v>
      </c>
      <c r="E11" s="74">
        <v>1000</v>
      </c>
      <c r="F11" s="74">
        <v>1000</v>
      </c>
      <c r="G11" s="74">
        <v>1000</v>
      </c>
      <c r="H11" s="10"/>
      <c r="I11" s="11">
        <f>SUM(I2:I10)</f>
        <v>4417627.08</v>
      </c>
      <c r="J11" s="12"/>
      <c r="K11" s="10"/>
      <c r="L11" s="11">
        <f>SUM(L2:L10)</f>
        <v>4164979.0200000009</v>
      </c>
      <c r="M11" s="12"/>
      <c r="N11" s="10"/>
      <c r="O11" s="11">
        <f>SUM(O2:O10)</f>
        <v>4241147.76</v>
      </c>
      <c r="P11" s="12"/>
      <c r="Q11" s="10"/>
      <c r="R11" s="11">
        <f>SUM(R2:R10)</f>
        <v>3825275.9799999995</v>
      </c>
      <c r="S11" s="12"/>
    </row>
    <row r="12" spans="1:19" ht="14.4" x14ac:dyDescent="0.3">
      <c r="A12" s="7" t="s">
        <v>38</v>
      </c>
      <c r="B12" s="8" t="s">
        <v>9</v>
      </c>
      <c r="C12" s="7" t="s">
        <v>39</v>
      </c>
      <c r="D12" s="9">
        <v>6764</v>
      </c>
      <c r="E12" s="74">
        <v>5500</v>
      </c>
      <c r="F12" s="74">
        <v>5500</v>
      </c>
      <c r="G12" s="74">
        <v>5500</v>
      </c>
      <c r="H12" s="10" t="s">
        <v>40</v>
      </c>
      <c r="I12" s="11"/>
      <c r="J12" s="57" t="s">
        <v>41</v>
      </c>
      <c r="K12" s="10" t="s">
        <v>40</v>
      </c>
      <c r="L12" s="11"/>
      <c r="M12" s="57" t="s">
        <v>42</v>
      </c>
      <c r="N12" s="10" t="s">
        <v>40</v>
      </c>
      <c r="O12" s="11"/>
      <c r="P12" s="57" t="s">
        <v>43</v>
      </c>
      <c r="Q12" s="10" t="s">
        <v>40</v>
      </c>
      <c r="R12" s="11"/>
      <c r="S12" s="57" t="s">
        <v>622</v>
      </c>
    </row>
    <row r="13" spans="1:19" s="19" customFormat="1" ht="14.4" x14ac:dyDescent="0.3">
      <c r="A13" s="13" t="s">
        <v>44</v>
      </c>
      <c r="B13" s="16" t="s">
        <v>7</v>
      </c>
      <c r="C13" s="13" t="s">
        <v>45</v>
      </c>
      <c r="D13" s="14">
        <v>50000</v>
      </c>
      <c r="E13" s="74">
        <v>50000</v>
      </c>
      <c r="F13" s="74">
        <v>50000</v>
      </c>
      <c r="G13" s="74">
        <v>50000</v>
      </c>
      <c r="H13" s="17" t="s">
        <v>11</v>
      </c>
      <c r="I13" s="18">
        <f>SUM(D259)</f>
        <v>2953984.8700000006</v>
      </c>
      <c r="J13" s="58">
        <f t="shared" ref="J13:J21" si="0">SUM(I2-I13)</f>
        <v>154401.01999999955</v>
      </c>
      <c r="K13" s="17" t="s">
        <v>11</v>
      </c>
      <c r="L13" s="18">
        <f>SUM(E259)</f>
        <v>3031725.9391999999</v>
      </c>
      <c r="M13" s="58">
        <f t="shared" ref="M13:M21" si="1">SUM(L2-L13)</f>
        <v>77421.650800000411</v>
      </c>
      <c r="N13" s="17" t="s">
        <v>11</v>
      </c>
      <c r="O13" s="18">
        <f>SUM(F259)</f>
        <v>3167718.6165830013</v>
      </c>
      <c r="P13" s="58">
        <f t="shared" ref="P13:P21" si="2">SUM(O2-O13)</f>
        <v>-2214.576583001297</v>
      </c>
      <c r="Q13" s="17" t="s">
        <v>11</v>
      </c>
      <c r="R13" s="18">
        <f>SUM(G259)</f>
        <v>0</v>
      </c>
      <c r="S13" s="58">
        <f t="shared" ref="S13:S21" si="3">SUM(R2-R13)</f>
        <v>3230963.7199999997</v>
      </c>
    </row>
    <row r="14" spans="1:19" ht="14.4" x14ac:dyDescent="0.3">
      <c r="A14" s="7" t="s">
        <v>46</v>
      </c>
      <c r="B14" s="8" t="s">
        <v>9</v>
      </c>
      <c r="C14" s="7" t="s">
        <v>47</v>
      </c>
      <c r="D14" s="9">
        <v>12548</v>
      </c>
      <c r="E14" s="74">
        <v>12500</v>
      </c>
      <c r="F14" s="74">
        <v>12500</v>
      </c>
      <c r="G14" s="74">
        <v>12500</v>
      </c>
      <c r="H14" s="10" t="s">
        <v>14</v>
      </c>
      <c r="I14" s="11">
        <f>SUM(D271)</f>
        <v>397995.19999999995</v>
      </c>
      <c r="J14" s="58">
        <f t="shared" si="0"/>
        <v>-22492.159999999916</v>
      </c>
      <c r="K14" s="10" t="s">
        <v>14</v>
      </c>
      <c r="L14" s="11">
        <f>SUM(E271)</f>
        <v>318061.86500000005</v>
      </c>
      <c r="M14" s="58">
        <f t="shared" si="1"/>
        <v>-17611.155000000028</v>
      </c>
      <c r="N14" s="10" t="s">
        <v>14</v>
      </c>
      <c r="O14" s="11">
        <f>SUM(F271)</f>
        <v>329958.95824999997</v>
      </c>
      <c r="P14" s="58">
        <f t="shared" si="2"/>
        <v>-24573.188249999948</v>
      </c>
      <c r="Q14" s="10" t="s">
        <v>14</v>
      </c>
      <c r="R14" s="11">
        <f>SUM(G271)</f>
        <v>0</v>
      </c>
      <c r="S14" s="58">
        <f t="shared" si="3"/>
        <v>313217.26</v>
      </c>
    </row>
    <row r="15" spans="1:19" ht="14.4" x14ac:dyDescent="0.3">
      <c r="A15" s="7" t="s">
        <v>48</v>
      </c>
      <c r="B15" s="8" t="s">
        <v>9</v>
      </c>
      <c r="C15" s="7" t="s">
        <v>49</v>
      </c>
      <c r="D15" s="9">
        <v>1000</v>
      </c>
      <c r="E15" s="74">
        <v>1000</v>
      </c>
      <c r="F15" s="74">
        <v>1000</v>
      </c>
      <c r="G15" s="74">
        <v>1000</v>
      </c>
      <c r="H15" s="10" t="s">
        <v>17</v>
      </c>
      <c r="I15" s="11">
        <f>SUM(D277)</f>
        <v>272278</v>
      </c>
      <c r="J15" s="58">
        <f t="shared" si="0"/>
        <v>546.36999999999534</v>
      </c>
      <c r="K15" s="10" t="s">
        <v>17</v>
      </c>
      <c r="L15" s="11">
        <f>SUM(E277)</f>
        <v>281353.25</v>
      </c>
      <c r="M15" s="58">
        <f t="shared" si="1"/>
        <v>-946.63000000000466</v>
      </c>
      <c r="N15" s="10" t="s">
        <v>17</v>
      </c>
      <c r="O15" s="11">
        <f>SUM(F277)</f>
        <v>287049.5</v>
      </c>
      <c r="P15" s="58">
        <f t="shared" si="2"/>
        <v>-950</v>
      </c>
      <c r="Q15" s="10" t="s">
        <v>17</v>
      </c>
      <c r="R15" s="11">
        <f>SUM(G277)</f>
        <v>282045</v>
      </c>
      <c r="S15" s="58">
        <f t="shared" si="3"/>
        <v>-950</v>
      </c>
    </row>
    <row r="16" spans="1:19" ht="14.4" x14ac:dyDescent="0.3">
      <c r="A16" s="7" t="s">
        <v>50</v>
      </c>
      <c r="B16" s="8" t="s">
        <v>9</v>
      </c>
      <c r="C16" s="7" t="s">
        <v>51</v>
      </c>
      <c r="D16" s="14">
        <v>15009.32</v>
      </c>
      <c r="E16" s="74">
        <v>25000</v>
      </c>
      <c r="F16" s="74">
        <v>25000</v>
      </c>
      <c r="G16" s="74">
        <v>25000</v>
      </c>
      <c r="H16" s="10" t="s">
        <v>20</v>
      </c>
      <c r="I16" s="11">
        <f>SUM(D284)</f>
        <v>269564.18</v>
      </c>
      <c r="J16" s="58">
        <f t="shared" si="0"/>
        <v>-10471.139999999985</v>
      </c>
      <c r="K16" s="10" t="s">
        <v>20</v>
      </c>
      <c r="L16" s="11">
        <f>SUM(E284)</f>
        <v>277309.38900000002</v>
      </c>
      <c r="M16" s="58">
        <f t="shared" si="1"/>
        <v>22409.060999999987</v>
      </c>
      <c r="N16" s="10" t="s">
        <v>20</v>
      </c>
      <c r="O16" s="11">
        <f>SUM(F284)</f>
        <v>290859.85845000006</v>
      </c>
      <c r="P16" s="58">
        <f t="shared" si="2"/>
        <v>13363.17154999997</v>
      </c>
      <c r="Q16" s="10" t="s">
        <v>20</v>
      </c>
      <c r="R16" s="11">
        <f>SUM(G284)</f>
        <v>0</v>
      </c>
      <c r="S16" s="58">
        <f t="shared" si="3"/>
        <v>0</v>
      </c>
    </row>
    <row r="17" spans="1:19" ht="14.4" x14ac:dyDescent="0.3">
      <c r="A17" s="7" t="s">
        <v>52</v>
      </c>
      <c r="B17" s="8" t="s">
        <v>9</v>
      </c>
      <c r="C17" s="7" t="s">
        <v>53</v>
      </c>
      <c r="D17" s="9">
        <v>16037.14</v>
      </c>
      <c r="E17" s="74">
        <v>5000</v>
      </c>
      <c r="F17" s="74">
        <v>5000</v>
      </c>
      <c r="G17" s="74">
        <v>5000</v>
      </c>
      <c r="H17" s="10" t="s">
        <v>23</v>
      </c>
      <c r="I17" s="11">
        <f>SUM(D297)</f>
        <v>29161.579999999998</v>
      </c>
      <c r="J17" s="58">
        <f t="shared" si="0"/>
        <v>13194.170000000002</v>
      </c>
      <c r="K17" s="10" t="s">
        <v>23</v>
      </c>
      <c r="L17" s="11">
        <f>SUM(E297)</f>
        <v>30619.659</v>
      </c>
      <c r="M17" s="58">
        <f t="shared" si="1"/>
        <v>6908.7109999999957</v>
      </c>
      <c r="N17" s="10" t="s">
        <v>23</v>
      </c>
      <c r="O17" s="11">
        <f>SUM(F297)</f>
        <v>32150.641949999997</v>
      </c>
      <c r="P17" s="58">
        <f t="shared" si="2"/>
        <v>5948.3580500000025</v>
      </c>
      <c r="Q17" s="10" t="s">
        <v>23</v>
      </c>
      <c r="R17" s="11">
        <f>SUM(G297)</f>
        <v>0</v>
      </c>
      <c r="S17" s="58">
        <f t="shared" si="3"/>
        <v>0</v>
      </c>
    </row>
    <row r="18" spans="1:19" ht="14.4" x14ac:dyDescent="0.3">
      <c r="A18" s="7" t="s">
        <v>54</v>
      </c>
      <c r="B18" s="8" t="s">
        <v>9</v>
      </c>
      <c r="C18" s="7" t="s">
        <v>55</v>
      </c>
      <c r="D18" s="9">
        <v>500</v>
      </c>
      <c r="E18" s="74">
        <v>500</v>
      </c>
      <c r="F18" s="74">
        <v>500</v>
      </c>
      <c r="G18" s="74">
        <v>500</v>
      </c>
      <c r="H18" s="10" t="s">
        <v>26</v>
      </c>
      <c r="I18" s="11">
        <f>SUM(D325)</f>
        <v>57183.419999999984</v>
      </c>
      <c r="J18" s="58">
        <f t="shared" si="0"/>
        <v>-750.23999999998341</v>
      </c>
      <c r="K18" s="10" t="s">
        <v>26</v>
      </c>
      <c r="L18" s="11">
        <f>SUM(E325)</f>
        <v>59808.718800000002</v>
      </c>
      <c r="M18" s="58">
        <f t="shared" si="1"/>
        <v>-6574.4688000000024</v>
      </c>
      <c r="N18" s="10" t="s">
        <v>26</v>
      </c>
      <c r="O18" s="11">
        <f>SUM(F325)</f>
        <v>62765.624412000005</v>
      </c>
      <c r="P18" s="58">
        <f t="shared" si="2"/>
        <v>-8228.6244120000047</v>
      </c>
      <c r="Q18" s="10" t="s">
        <v>26</v>
      </c>
      <c r="R18" s="11">
        <f>SUM(G325)</f>
        <v>0</v>
      </c>
      <c r="S18" s="58">
        <f t="shared" si="3"/>
        <v>0</v>
      </c>
    </row>
    <row r="19" spans="1:19" ht="14.4" x14ac:dyDescent="0.3">
      <c r="A19" s="7" t="s">
        <v>56</v>
      </c>
      <c r="B19" s="8" t="s">
        <v>9</v>
      </c>
      <c r="C19" s="7" t="s">
        <v>57</v>
      </c>
      <c r="D19" s="9">
        <v>292276</v>
      </c>
      <c r="E19" s="74">
        <v>329000</v>
      </c>
      <c r="F19" s="74">
        <v>329000</v>
      </c>
      <c r="G19" s="74">
        <v>329000</v>
      </c>
      <c r="H19" s="10" t="s">
        <v>29</v>
      </c>
      <c r="I19" s="11">
        <f>SUM(D328)</f>
        <v>311825.94</v>
      </c>
      <c r="J19" s="58">
        <f t="shared" si="0"/>
        <v>-89127.919999999984</v>
      </c>
      <c r="K19" s="10" t="s">
        <v>29</v>
      </c>
      <c r="L19" s="11">
        <f>SUM(E328)</f>
        <v>0</v>
      </c>
      <c r="M19" s="58">
        <f t="shared" si="1"/>
        <v>0</v>
      </c>
      <c r="N19" s="10" t="s">
        <v>29</v>
      </c>
      <c r="O19" s="11">
        <f>SUM(F328)</f>
        <v>0</v>
      </c>
      <c r="P19" s="58">
        <f t="shared" si="2"/>
        <v>0</v>
      </c>
      <c r="Q19" s="10" t="s">
        <v>29</v>
      </c>
      <c r="R19" s="11">
        <f>SUM(G328)</f>
        <v>0</v>
      </c>
      <c r="S19" s="58">
        <f t="shared" si="3"/>
        <v>0</v>
      </c>
    </row>
    <row r="20" spans="1:19" ht="14.4" x14ac:dyDescent="0.3">
      <c r="A20" s="7" t="s">
        <v>58</v>
      </c>
      <c r="B20" s="8" t="s">
        <v>9</v>
      </c>
      <c r="C20" s="7" t="s">
        <v>59</v>
      </c>
      <c r="D20" s="9">
        <v>36705.35</v>
      </c>
      <c r="E20" s="74">
        <v>25000</v>
      </c>
      <c r="F20" s="74">
        <v>15000</v>
      </c>
      <c r="G20" s="74">
        <v>15000</v>
      </c>
      <c r="H20" s="10" t="s">
        <v>32</v>
      </c>
      <c r="I20" s="11">
        <f>SUM(D332)</f>
        <v>131390.64000000001</v>
      </c>
      <c r="J20" s="58">
        <f t="shared" si="0"/>
        <v>-97788.87000000001</v>
      </c>
      <c r="K20" s="10" t="s">
        <v>32</v>
      </c>
      <c r="L20" s="11">
        <f>SUM(E332)</f>
        <v>0</v>
      </c>
      <c r="M20" s="58">
        <f t="shared" si="1"/>
        <v>35228.1</v>
      </c>
      <c r="N20" s="10" t="s">
        <v>32</v>
      </c>
      <c r="O20" s="11">
        <f>SUM(F332)</f>
        <v>0</v>
      </c>
      <c r="P20" s="58">
        <f t="shared" si="2"/>
        <v>36508.379999999997</v>
      </c>
      <c r="Q20" s="10" t="s">
        <v>32</v>
      </c>
      <c r="R20" s="11">
        <f>SUM(G332)</f>
        <v>0</v>
      </c>
      <c r="S20" s="58">
        <f t="shared" si="3"/>
        <v>0</v>
      </c>
    </row>
    <row r="21" spans="1:19" x14ac:dyDescent="0.35">
      <c r="A21" s="7" t="s">
        <v>60</v>
      </c>
      <c r="B21" s="8" t="s">
        <v>9</v>
      </c>
      <c r="C21" s="7" t="s">
        <v>61</v>
      </c>
      <c r="D21" s="9">
        <v>1757.88</v>
      </c>
      <c r="E21" s="74">
        <v>0</v>
      </c>
      <c r="F21" s="74">
        <v>0</v>
      </c>
      <c r="G21" s="74">
        <v>0</v>
      </c>
      <c r="H21" s="10" t="s">
        <v>35</v>
      </c>
      <c r="I21" s="15">
        <f>SUM(D337)</f>
        <v>59824.35</v>
      </c>
      <c r="J21" s="58">
        <f t="shared" si="0"/>
        <v>-13092.330000000009</v>
      </c>
      <c r="K21" s="10" t="s">
        <v>35</v>
      </c>
      <c r="L21" s="15">
        <f>SUM(E337)</f>
        <v>59824.35</v>
      </c>
      <c r="M21" s="58">
        <f t="shared" si="1"/>
        <v>-10559.419999999998</v>
      </c>
      <c r="N21" s="10" t="s">
        <v>35</v>
      </c>
      <c r="O21" s="15">
        <f>SUM(F337)</f>
        <v>59824.35</v>
      </c>
      <c r="P21" s="58">
        <f t="shared" si="2"/>
        <v>-9033.3099999999977</v>
      </c>
      <c r="Q21" s="10" t="s">
        <v>35</v>
      </c>
      <c r="R21" s="15">
        <f>SUM(G337)</f>
        <v>0</v>
      </c>
      <c r="S21" s="58">
        <f t="shared" si="3"/>
        <v>0</v>
      </c>
    </row>
    <row r="22" spans="1:19" ht="14.4" x14ac:dyDescent="0.3">
      <c r="A22" s="7" t="s">
        <v>62</v>
      </c>
      <c r="B22" s="8" t="s">
        <v>9</v>
      </c>
      <c r="C22" s="7" t="s">
        <v>63</v>
      </c>
      <c r="D22" s="9">
        <v>189.94</v>
      </c>
      <c r="E22" s="74">
        <v>200</v>
      </c>
      <c r="F22" s="74">
        <v>200</v>
      </c>
      <c r="G22" s="74">
        <v>200</v>
      </c>
      <c r="H22" s="20"/>
      <c r="I22" s="21">
        <f>SUM(I13:I21)</f>
        <v>4483208.18</v>
      </c>
      <c r="J22" s="60">
        <f>SUM(J13:J21)</f>
        <v>-65581.100000000326</v>
      </c>
      <c r="K22" s="20"/>
      <c r="L22" s="21">
        <f>SUM(L13:L21)</f>
        <v>4058703.1710000001</v>
      </c>
      <c r="M22" s="60">
        <f>SUM(M13:M21)</f>
        <v>106275.84900000035</v>
      </c>
      <c r="N22" s="20"/>
      <c r="O22" s="21">
        <f>SUM(O13:O21)</f>
        <v>4230327.549645002</v>
      </c>
      <c r="P22" s="60">
        <f>SUM(P13:P21)</f>
        <v>10820.210354998722</v>
      </c>
      <c r="Q22" s="20"/>
      <c r="R22" s="21">
        <f>SUM(R13:R21)</f>
        <v>282045</v>
      </c>
      <c r="S22" s="60">
        <f>SUM(S13:S21)</f>
        <v>3543230.9799999995</v>
      </c>
    </row>
    <row r="23" spans="1:19" ht="14.4" x14ac:dyDescent="0.3">
      <c r="A23" s="7" t="s">
        <v>64</v>
      </c>
      <c r="B23" s="8" t="s">
        <v>65</v>
      </c>
      <c r="C23" s="7" t="s">
        <v>66</v>
      </c>
      <c r="D23" s="9">
        <v>19275</v>
      </c>
      <c r="E23" s="74">
        <v>14048</v>
      </c>
      <c r="F23" s="74">
        <v>14048</v>
      </c>
      <c r="G23" s="74">
        <v>14048</v>
      </c>
    </row>
    <row r="24" spans="1:19" ht="14.4" x14ac:dyDescent="0.3">
      <c r="A24" s="24" t="s">
        <v>67</v>
      </c>
      <c r="B24" s="8" t="s">
        <v>9</v>
      </c>
      <c r="C24" s="24" t="s">
        <v>68</v>
      </c>
      <c r="D24" s="9">
        <v>47150.77</v>
      </c>
      <c r="E24" s="74">
        <v>39000</v>
      </c>
      <c r="F24" s="74">
        <v>39000</v>
      </c>
      <c r="G24" s="74">
        <v>39000</v>
      </c>
      <c r="H24" s="61"/>
      <c r="I24" s="62" t="s">
        <v>69</v>
      </c>
      <c r="J24" s="63" t="s">
        <v>70</v>
      </c>
      <c r="K24" s="61"/>
      <c r="L24" s="62" t="s">
        <v>71</v>
      </c>
      <c r="M24" s="63" t="s">
        <v>72</v>
      </c>
      <c r="N24" s="61"/>
      <c r="O24" s="62" t="s">
        <v>73</v>
      </c>
      <c r="P24" s="63" t="s">
        <v>74</v>
      </c>
      <c r="Q24" s="61"/>
      <c r="R24" s="62" t="s">
        <v>623</v>
      </c>
      <c r="S24" s="63" t="s">
        <v>74</v>
      </c>
    </row>
    <row r="25" spans="1:19" ht="14.4" x14ac:dyDescent="0.3">
      <c r="A25" s="24" t="s">
        <v>75</v>
      </c>
      <c r="B25" s="8" t="s">
        <v>9</v>
      </c>
      <c r="C25" s="24" t="s">
        <v>76</v>
      </c>
      <c r="D25" s="9">
        <v>16137.15</v>
      </c>
      <c r="E25" s="74">
        <v>16000</v>
      </c>
      <c r="F25" s="74">
        <v>16000</v>
      </c>
      <c r="G25" s="74">
        <v>16000</v>
      </c>
      <c r="H25" s="64"/>
      <c r="I25" s="65" t="s">
        <v>77</v>
      </c>
      <c r="J25" s="66">
        <v>45107</v>
      </c>
      <c r="K25" s="64"/>
      <c r="L25" s="65" t="s">
        <v>77</v>
      </c>
      <c r="M25" s="66">
        <v>45473</v>
      </c>
      <c r="N25" s="64"/>
      <c r="O25" s="65" t="s">
        <v>77</v>
      </c>
      <c r="P25" s="66">
        <v>45838</v>
      </c>
      <c r="Q25" s="64"/>
      <c r="R25" s="65" t="s">
        <v>77</v>
      </c>
      <c r="S25" s="66">
        <v>46203</v>
      </c>
    </row>
    <row r="26" spans="1:19" ht="14.4" x14ac:dyDescent="0.3">
      <c r="A26" s="7" t="s">
        <v>78</v>
      </c>
      <c r="B26" s="8" t="s">
        <v>79</v>
      </c>
      <c r="C26" s="7" t="s">
        <v>80</v>
      </c>
      <c r="D26" s="9">
        <v>54363</v>
      </c>
      <c r="E26" s="74">
        <v>55288</v>
      </c>
      <c r="F26" s="74">
        <v>55288</v>
      </c>
      <c r="G26" s="74">
        <v>55288</v>
      </c>
      <c r="H26" s="64" t="s">
        <v>11</v>
      </c>
      <c r="I26" s="67">
        <v>2774444.05</v>
      </c>
      <c r="J26" s="68">
        <f t="shared" ref="J26:J34" si="4">SUM(I26+J13)</f>
        <v>2928845.0699999994</v>
      </c>
      <c r="K26" s="64" t="s">
        <v>11</v>
      </c>
      <c r="L26" s="67">
        <f>(J26)</f>
        <v>2928845.0699999994</v>
      </c>
      <c r="M26" s="68">
        <f t="shared" ref="M26:M34" si="5">SUM(L26+M13)</f>
        <v>3006266.7207999998</v>
      </c>
      <c r="N26" s="64" t="s">
        <v>11</v>
      </c>
      <c r="O26" s="67">
        <f>(M26)</f>
        <v>3006266.7207999998</v>
      </c>
      <c r="P26" s="68">
        <f t="shared" ref="P26:P34" si="6">SUM(O26+P13)</f>
        <v>3004052.1442169985</v>
      </c>
      <c r="Q26" s="64" t="s">
        <v>11</v>
      </c>
      <c r="R26" s="67">
        <f>(P26)</f>
        <v>3004052.1442169985</v>
      </c>
      <c r="S26" s="68">
        <f t="shared" ref="S26:S34" si="7">SUM(R26+S13)</f>
        <v>6235015.8642169982</v>
      </c>
    </row>
    <row r="27" spans="1:19" ht="14.4" x14ac:dyDescent="0.3">
      <c r="A27" s="7" t="s">
        <v>81</v>
      </c>
      <c r="B27" s="25">
        <v>30</v>
      </c>
      <c r="C27" s="7" t="s">
        <v>82</v>
      </c>
      <c r="D27" s="9">
        <v>1871</v>
      </c>
      <c r="E27" s="74">
        <v>1645</v>
      </c>
      <c r="F27" s="74">
        <v>1645</v>
      </c>
      <c r="G27" s="74">
        <v>1645</v>
      </c>
      <c r="H27" s="64" t="s">
        <v>14</v>
      </c>
      <c r="I27" s="67">
        <v>298978.12</v>
      </c>
      <c r="J27" s="68">
        <f t="shared" si="4"/>
        <v>276485.96000000008</v>
      </c>
      <c r="K27" s="64" t="s">
        <v>14</v>
      </c>
      <c r="L27" s="67">
        <f t="shared" ref="L27:L34" si="8">(J27)</f>
        <v>276485.96000000008</v>
      </c>
      <c r="M27" s="68">
        <f t="shared" si="5"/>
        <v>258874.80500000005</v>
      </c>
      <c r="N27" s="64" t="s">
        <v>14</v>
      </c>
      <c r="O27" s="67">
        <f t="shared" ref="O27:O34" si="9">(M27)</f>
        <v>258874.80500000005</v>
      </c>
      <c r="P27" s="68">
        <f t="shared" si="6"/>
        <v>234301.6167500001</v>
      </c>
      <c r="Q27" s="64" t="s">
        <v>14</v>
      </c>
      <c r="R27" s="67">
        <f t="shared" ref="R27:R34" si="10">(P27)</f>
        <v>234301.6167500001</v>
      </c>
      <c r="S27" s="68">
        <f t="shared" si="7"/>
        <v>547518.87675000005</v>
      </c>
    </row>
    <row r="28" spans="1:19" ht="14.4" x14ac:dyDescent="0.3">
      <c r="A28" s="7" t="s">
        <v>83</v>
      </c>
      <c r="B28" s="8" t="s">
        <v>84</v>
      </c>
      <c r="C28" s="7" t="s">
        <v>85</v>
      </c>
      <c r="D28" s="9">
        <v>46903</v>
      </c>
      <c r="E28" s="74">
        <v>45000</v>
      </c>
      <c r="F28" s="74">
        <v>45000</v>
      </c>
      <c r="G28" s="74">
        <v>45000</v>
      </c>
      <c r="H28" s="64" t="s">
        <v>86</v>
      </c>
      <c r="I28" s="67">
        <v>16491.03</v>
      </c>
      <c r="J28" s="68">
        <f t="shared" si="4"/>
        <v>17037.399999999994</v>
      </c>
      <c r="K28" s="64" t="s">
        <v>86</v>
      </c>
      <c r="L28" s="67">
        <f t="shared" si="8"/>
        <v>17037.399999999994</v>
      </c>
      <c r="M28" s="68">
        <f t="shared" si="5"/>
        <v>16090.76999999999</v>
      </c>
      <c r="N28" s="64" t="s">
        <v>86</v>
      </c>
      <c r="O28" s="67">
        <f t="shared" si="9"/>
        <v>16090.76999999999</v>
      </c>
      <c r="P28" s="68">
        <f t="shared" si="6"/>
        <v>15140.76999999999</v>
      </c>
      <c r="Q28" s="64" t="s">
        <v>86</v>
      </c>
      <c r="R28" s="67">
        <f t="shared" si="10"/>
        <v>15140.76999999999</v>
      </c>
      <c r="S28" s="68">
        <f t="shared" si="7"/>
        <v>14190.76999999999</v>
      </c>
    </row>
    <row r="29" spans="1:19" ht="14.4" x14ac:dyDescent="0.3">
      <c r="A29" s="7" t="s">
        <v>87</v>
      </c>
      <c r="B29" s="8" t="s">
        <v>88</v>
      </c>
      <c r="C29" s="7" t="s">
        <v>89</v>
      </c>
      <c r="D29" s="9">
        <v>6594</v>
      </c>
      <c r="E29" s="74">
        <v>6594</v>
      </c>
      <c r="F29" s="74">
        <v>6594</v>
      </c>
      <c r="G29" s="74">
        <v>6594</v>
      </c>
      <c r="H29" s="64" t="s">
        <v>20</v>
      </c>
      <c r="I29" s="67">
        <v>467590.27</v>
      </c>
      <c r="J29" s="68">
        <f t="shared" si="4"/>
        <v>457119.13</v>
      </c>
      <c r="K29" s="64" t="s">
        <v>20</v>
      </c>
      <c r="L29" s="67">
        <f t="shared" si="8"/>
        <v>457119.13</v>
      </c>
      <c r="M29" s="68">
        <f t="shared" si="5"/>
        <v>479528.19099999999</v>
      </c>
      <c r="N29" s="64" t="s">
        <v>20</v>
      </c>
      <c r="O29" s="67">
        <f t="shared" si="9"/>
        <v>479528.19099999999</v>
      </c>
      <c r="P29" s="68">
        <f t="shared" si="6"/>
        <v>492891.36254999996</v>
      </c>
      <c r="Q29" s="64" t="s">
        <v>20</v>
      </c>
      <c r="R29" s="67">
        <f t="shared" si="10"/>
        <v>492891.36254999996</v>
      </c>
      <c r="S29" s="68">
        <f t="shared" si="7"/>
        <v>492891.36254999996</v>
      </c>
    </row>
    <row r="30" spans="1:19" ht="14.4" x14ac:dyDescent="0.3">
      <c r="A30" s="7" t="s">
        <v>90</v>
      </c>
      <c r="B30" s="8" t="s">
        <v>9</v>
      </c>
      <c r="C30" s="7" t="s">
        <v>91</v>
      </c>
      <c r="D30" s="9">
        <v>4197.49</v>
      </c>
      <c r="E30" s="74">
        <v>5000</v>
      </c>
      <c r="F30" s="74">
        <v>5000</v>
      </c>
      <c r="G30" s="74">
        <v>5000</v>
      </c>
      <c r="H30" s="64" t="s">
        <v>23</v>
      </c>
      <c r="I30" s="67">
        <v>108353.69</v>
      </c>
      <c r="J30" s="68">
        <f t="shared" si="4"/>
        <v>121547.86</v>
      </c>
      <c r="K30" s="64" t="s">
        <v>23</v>
      </c>
      <c r="L30" s="67">
        <f t="shared" si="8"/>
        <v>121547.86</v>
      </c>
      <c r="M30" s="68">
        <f t="shared" si="5"/>
        <v>128456.571</v>
      </c>
      <c r="N30" s="64" t="s">
        <v>23</v>
      </c>
      <c r="O30" s="67">
        <f t="shared" si="9"/>
        <v>128456.571</v>
      </c>
      <c r="P30" s="68">
        <f t="shared" si="6"/>
        <v>134404.92905000001</v>
      </c>
      <c r="Q30" s="64" t="s">
        <v>23</v>
      </c>
      <c r="R30" s="67">
        <f t="shared" si="10"/>
        <v>134404.92905000001</v>
      </c>
      <c r="S30" s="68">
        <f t="shared" si="7"/>
        <v>134404.92905000001</v>
      </c>
    </row>
    <row r="31" spans="1:19" ht="14.4" x14ac:dyDescent="0.3">
      <c r="A31" s="7" t="s">
        <v>92</v>
      </c>
      <c r="B31" s="8" t="s">
        <v>9</v>
      </c>
      <c r="C31" s="7" t="s">
        <v>93</v>
      </c>
      <c r="D31" s="9">
        <v>15660.630000000001</v>
      </c>
      <c r="E31" s="74">
        <v>11000</v>
      </c>
      <c r="F31" s="74">
        <v>11000</v>
      </c>
      <c r="G31" s="74">
        <v>11000</v>
      </c>
      <c r="H31" s="64" t="s">
        <v>94</v>
      </c>
      <c r="I31" s="67">
        <v>113690.66</v>
      </c>
      <c r="J31" s="68">
        <f t="shared" si="4"/>
        <v>112940.42000000001</v>
      </c>
      <c r="K31" s="64" t="s">
        <v>94</v>
      </c>
      <c r="L31" s="67">
        <f t="shared" si="8"/>
        <v>112940.42000000001</v>
      </c>
      <c r="M31" s="68">
        <f t="shared" si="5"/>
        <v>106365.95120000001</v>
      </c>
      <c r="N31" s="64" t="s">
        <v>94</v>
      </c>
      <c r="O31" s="67">
        <f t="shared" si="9"/>
        <v>106365.95120000001</v>
      </c>
      <c r="P31" s="68">
        <f t="shared" si="6"/>
        <v>98137.326788000006</v>
      </c>
      <c r="Q31" s="64" t="s">
        <v>94</v>
      </c>
      <c r="R31" s="67">
        <f t="shared" si="10"/>
        <v>98137.326788000006</v>
      </c>
      <c r="S31" s="68">
        <f t="shared" si="7"/>
        <v>98137.326788000006</v>
      </c>
    </row>
    <row r="32" spans="1:19" ht="14.4" x14ac:dyDescent="0.3">
      <c r="A32" s="7" t="s">
        <v>95</v>
      </c>
      <c r="B32" s="26">
        <v>4</v>
      </c>
      <c r="C32" s="7" t="s">
        <v>96</v>
      </c>
      <c r="D32" s="9">
        <v>13650</v>
      </c>
      <c r="E32" s="74">
        <v>0</v>
      </c>
      <c r="F32" s="74">
        <v>0</v>
      </c>
      <c r="G32" s="74">
        <v>0</v>
      </c>
      <c r="H32" s="64" t="s">
        <v>29</v>
      </c>
      <c r="I32" s="67">
        <v>89127.92</v>
      </c>
      <c r="J32" s="68">
        <f t="shared" si="4"/>
        <v>1.4551915228366852E-11</v>
      </c>
      <c r="K32" s="64" t="s">
        <v>29</v>
      </c>
      <c r="L32" s="67">
        <f t="shared" si="8"/>
        <v>1.4551915228366852E-11</v>
      </c>
      <c r="M32" s="68">
        <f t="shared" si="5"/>
        <v>1.4551915228366852E-11</v>
      </c>
      <c r="N32" s="64" t="s">
        <v>29</v>
      </c>
      <c r="O32" s="67">
        <f t="shared" si="9"/>
        <v>1.4551915228366852E-11</v>
      </c>
      <c r="P32" s="68">
        <f t="shared" si="6"/>
        <v>1.4551915228366852E-11</v>
      </c>
      <c r="Q32" s="64" t="s">
        <v>29</v>
      </c>
      <c r="R32" s="67">
        <f t="shared" si="10"/>
        <v>1.4551915228366852E-11</v>
      </c>
      <c r="S32" s="68">
        <f t="shared" si="7"/>
        <v>1.4551915228366852E-11</v>
      </c>
    </row>
    <row r="33" spans="1:19" ht="14.4" x14ac:dyDescent="0.3">
      <c r="A33" s="7" t="s">
        <v>95</v>
      </c>
      <c r="B33" s="26">
        <v>22</v>
      </c>
      <c r="C33" s="7" t="s">
        <v>97</v>
      </c>
      <c r="D33" s="9">
        <v>2333.23</v>
      </c>
      <c r="E33" s="74">
        <v>0</v>
      </c>
      <c r="F33" s="74">
        <v>0</v>
      </c>
      <c r="G33" s="74">
        <v>0</v>
      </c>
      <c r="H33" s="64" t="s">
        <v>32</v>
      </c>
      <c r="I33" s="67">
        <v>192349.28</v>
      </c>
      <c r="J33" s="68">
        <f t="shared" si="4"/>
        <v>94560.409999999989</v>
      </c>
      <c r="K33" s="64" t="s">
        <v>32</v>
      </c>
      <c r="L33" s="67">
        <f t="shared" si="8"/>
        <v>94560.409999999989</v>
      </c>
      <c r="M33" s="68">
        <f t="shared" si="5"/>
        <v>129788.50999999998</v>
      </c>
      <c r="N33" s="64" t="s">
        <v>32</v>
      </c>
      <c r="O33" s="67">
        <f t="shared" si="9"/>
        <v>129788.50999999998</v>
      </c>
      <c r="P33" s="68">
        <f t="shared" si="6"/>
        <v>166296.88999999998</v>
      </c>
      <c r="Q33" s="64" t="s">
        <v>32</v>
      </c>
      <c r="R33" s="67">
        <f t="shared" si="10"/>
        <v>166296.88999999998</v>
      </c>
      <c r="S33" s="68">
        <f t="shared" si="7"/>
        <v>166296.88999999998</v>
      </c>
    </row>
    <row r="34" spans="1:19" x14ac:dyDescent="0.35">
      <c r="A34" s="7" t="s">
        <v>98</v>
      </c>
      <c r="B34" s="26">
        <v>30</v>
      </c>
      <c r="C34" s="7" t="s">
        <v>99</v>
      </c>
      <c r="D34" s="9">
        <v>7905</v>
      </c>
      <c r="E34" s="74">
        <v>0</v>
      </c>
      <c r="F34" s="74">
        <v>0</v>
      </c>
      <c r="G34" s="74">
        <v>0</v>
      </c>
      <c r="H34" s="64" t="s">
        <v>35</v>
      </c>
      <c r="I34" s="69">
        <v>101466.29</v>
      </c>
      <c r="J34" s="70">
        <f t="shared" si="4"/>
        <v>88373.959999999992</v>
      </c>
      <c r="K34" s="64" t="s">
        <v>35</v>
      </c>
      <c r="L34" s="69">
        <f t="shared" si="8"/>
        <v>88373.959999999992</v>
      </c>
      <c r="M34" s="70">
        <f t="shared" si="5"/>
        <v>77814.539999999994</v>
      </c>
      <c r="N34" s="64" t="s">
        <v>35</v>
      </c>
      <c r="O34" s="69">
        <f t="shared" si="9"/>
        <v>77814.539999999994</v>
      </c>
      <c r="P34" s="70">
        <f t="shared" si="6"/>
        <v>68781.23</v>
      </c>
      <c r="Q34" s="64" t="s">
        <v>35</v>
      </c>
      <c r="R34" s="69">
        <f t="shared" si="10"/>
        <v>68781.23</v>
      </c>
      <c r="S34" s="70">
        <f t="shared" si="7"/>
        <v>68781.23</v>
      </c>
    </row>
    <row r="35" spans="1:19" ht="14.4" x14ac:dyDescent="0.3">
      <c r="A35" s="7" t="s">
        <v>100</v>
      </c>
      <c r="B35" s="26">
        <v>30</v>
      </c>
      <c r="C35" s="7" t="s">
        <v>101</v>
      </c>
      <c r="D35" s="9">
        <v>810</v>
      </c>
      <c r="E35" s="74">
        <v>0</v>
      </c>
      <c r="F35" s="74">
        <v>0</v>
      </c>
      <c r="G35" s="74">
        <v>0</v>
      </c>
      <c r="H35" s="71"/>
      <c r="I35" s="59">
        <v>4162491.3099999996</v>
      </c>
      <c r="J35" s="72">
        <f>SUM(J26:J34)</f>
        <v>4096910.209999999</v>
      </c>
      <c r="K35" s="71"/>
      <c r="L35" s="59">
        <f>SUM(L26:L34)</f>
        <v>4096910.209999999</v>
      </c>
      <c r="M35" s="72">
        <f>SUM(M26:M34)</f>
        <v>4203186.0589999994</v>
      </c>
      <c r="N35" s="71"/>
      <c r="O35" s="59">
        <f>SUM(O26:O34)</f>
        <v>4203186.0589999994</v>
      </c>
      <c r="P35" s="72">
        <f>SUM(P26:P34)</f>
        <v>4214006.2693549991</v>
      </c>
      <c r="Q35" s="71"/>
      <c r="R35" s="59">
        <f>SUM(R26:R34)</f>
        <v>4214006.2693549991</v>
      </c>
      <c r="S35" s="72">
        <f>SUM(S26:S34)</f>
        <v>7757237.2493549976</v>
      </c>
    </row>
    <row r="36" spans="1:19" ht="14.4" x14ac:dyDescent="0.3">
      <c r="A36" s="27"/>
      <c r="B36" s="28"/>
      <c r="C36" s="27" t="s">
        <v>102</v>
      </c>
      <c r="D36" s="29">
        <f>SUM(D2:D35)</f>
        <v>3108385.89</v>
      </c>
      <c r="E36" s="29">
        <f>SUM(E2:E35)</f>
        <v>3109147.5900000003</v>
      </c>
      <c r="F36" s="29">
        <f>SUM(F2:F35)</f>
        <v>3165504.04</v>
      </c>
      <c r="G36" s="29">
        <f>SUM(G2:G35)</f>
        <v>3230963.7199999997</v>
      </c>
    </row>
    <row r="37" spans="1:19" ht="14.4" x14ac:dyDescent="0.3">
      <c r="A37" s="7"/>
      <c r="B37" s="8"/>
      <c r="C37" s="7"/>
      <c r="D37" s="9"/>
      <c r="E37" s="9"/>
      <c r="F37" s="9"/>
      <c r="G37" s="9"/>
    </row>
    <row r="38" spans="1:19" ht="14.4" x14ac:dyDescent="0.3">
      <c r="A38" s="13" t="s">
        <v>103</v>
      </c>
      <c r="B38" s="16" t="s">
        <v>9</v>
      </c>
      <c r="C38" s="13" t="s">
        <v>104</v>
      </c>
      <c r="D38" s="14">
        <v>239306.91</v>
      </c>
      <c r="E38" s="74">
        <v>252218.45</v>
      </c>
      <c r="F38" s="74">
        <v>260049.77</v>
      </c>
      <c r="G38" s="74">
        <v>267851.26</v>
      </c>
    </row>
    <row r="39" spans="1:19" ht="14.4" x14ac:dyDescent="0.3">
      <c r="A39" s="13" t="s">
        <v>105</v>
      </c>
      <c r="B39" s="16" t="s">
        <v>9</v>
      </c>
      <c r="C39" s="13" t="s">
        <v>106</v>
      </c>
      <c r="D39" s="14">
        <v>11143.16</v>
      </c>
      <c r="E39" s="74">
        <v>2896.26</v>
      </c>
      <c r="F39" s="74">
        <v>0</v>
      </c>
      <c r="G39" s="74">
        <v>0</v>
      </c>
    </row>
    <row r="40" spans="1:19" ht="14.4" x14ac:dyDescent="0.3">
      <c r="A40" s="7" t="s">
        <v>107</v>
      </c>
      <c r="B40" s="8" t="s">
        <v>9</v>
      </c>
      <c r="C40" s="7" t="s">
        <v>25</v>
      </c>
      <c r="D40" s="9">
        <v>5588.25</v>
      </c>
      <c r="E40" s="74">
        <v>4000</v>
      </c>
      <c r="F40" s="74">
        <v>4000</v>
      </c>
      <c r="G40" s="74">
        <v>4000</v>
      </c>
    </row>
    <row r="41" spans="1:19" ht="14.4" x14ac:dyDescent="0.3">
      <c r="A41" s="7" t="s">
        <v>108</v>
      </c>
      <c r="B41" s="8" t="s">
        <v>9</v>
      </c>
      <c r="C41" s="7" t="s">
        <v>109</v>
      </c>
      <c r="D41" s="9">
        <v>653.16</v>
      </c>
      <c r="E41" s="74">
        <v>0</v>
      </c>
      <c r="F41" s="74">
        <v>0</v>
      </c>
      <c r="G41" s="74">
        <v>0</v>
      </c>
    </row>
    <row r="42" spans="1:19" ht="14.4" x14ac:dyDescent="0.3">
      <c r="A42" s="7" t="s">
        <v>110</v>
      </c>
      <c r="B42" s="8" t="s">
        <v>9</v>
      </c>
      <c r="C42" s="7" t="s">
        <v>57</v>
      </c>
      <c r="D42" s="9">
        <v>115461.56</v>
      </c>
      <c r="E42" s="74">
        <v>41336</v>
      </c>
      <c r="F42" s="74">
        <v>41336</v>
      </c>
      <c r="G42" s="74">
        <v>41366</v>
      </c>
    </row>
    <row r="43" spans="1:19" ht="14.4" x14ac:dyDescent="0.3">
      <c r="A43" s="24" t="s">
        <v>111</v>
      </c>
      <c r="B43" s="26">
        <v>1</v>
      </c>
      <c r="C43" s="7" t="s">
        <v>112</v>
      </c>
      <c r="D43" s="9">
        <v>3350</v>
      </c>
      <c r="E43" s="74">
        <v>0</v>
      </c>
      <c r="F43" s="74">
        <v>0</v>
      </c>
      <c r="G43" s="74">
        <v>0</v>
      </c>
    </row>
    <row r="44" spans="1:19" ht="14.4" x14ac:dyDescent="0.3">
      <c r="A44" s="27"/>
      <c r="B44" s="28"/>
      <c r="C44" s="27" t="s">
        <v>113</v>
      </c>
      <c r="D44" s="29">
        <f>SUM(D38:D43)</f>
        <v>375503.04000000004</v>
      </c>
      <c r="E44" s="29">
        <f t="shared" ref="E44:G44" si="11">SUM(E38:E43)</f>
        <v>300450.71000000002</v>
      </c>
      <c r="F44" s="29">
        <f t="shared" si="11"/>
        <v>305385.77</v>
      </c>
      <c r="G44" s="29">
        <f t="shared" si="11"/>
        <v>313217.26</v>
      </c>
    </row>
    <row r="45" spans="1:19" ht="14.4" x14ac:dyDescent="0.3">
      <c r="A45" s="7"/>
      <c r="B45" s="8"/>
      <c r="C45" s="7"/>
      <c r="D45" s="9"/>
      <c r="E45" s="9"/>
      <c r="F45" s="9"/>
      <c r="G45" s="9"/>
    </row>
    <row r="46" spans="1:19" ht="14.4" x14ac:dyDescent="0.3">
      <c r="A46" s="13" t="s">
        <v>114</v>
      </c>
      <c r="B46" s="16" t="s">
        <v>9</v>
      </c>
      <c r="C46" s="13" t="s">
        <v>104</v>
      </c>
      <c r="D46" s="14">
        <v>272773.12</v>
      </c>
      <c r="E46" s="74">
        <v>280356.62</v>
      </c>
      <c r="F46" s="74">
        <v>286049.5</v>
      </c>
      <c r="G46" s="74">
        <v>281045</v>
      </c>
    </row>
    <row r="47" spans="1:19" ht="14.4" x14ac:dyDescent="0.3">
      <c r="A47" s="7" t="s">
        <v>115</v>
      </c>
      <c r="B47" s="8" t="s">
        <v>9</v>
      </c>
      <c r="C47" s="7" t="s">
        <v>25</v>
      </c>
      <c r="D47" s="9">
        <v>51.25</v>
      </c>
      <c r="E47" s="74">
        <v>50</v>
      </c>
      <c r="F47" s="74">
        <v>50</v>
      </c>
      <c r="G47" s="74">
        <v>50</v>
      </c>
    </row>
    <row r="48" spans="1:19" ht="14.4" x14ac:dyDescent="0.3">
      <c r="A48" s="27"/>
      <c r="B48" s="28"/>
      <c r="C48" s="27" t="s">
        <v>116</v>
      </c>
      <c r="D48" s="29">
        <f t="shared" ref="D48" si="12">SUM(D46:D47)</f>
        <v>272824.37</v>
      </c>
      <c r="E48" s="29">
        <f t="shared" ref="E48:G48" si="13">SUM(E46:E47)</f>
        <v>280406.62</v>
      </c>
      <c r="F48" s="29">
        <f t="shared" si="13"/>
        <v>286099.5</v>
      </c>
      <c r="G48" s="29">
        <f t="shared" si="13"/>
        <v>281095</v>
      </c>
    </row>
    <row r="49" spans="1:17" ht="14.4" x14ac:dyDescent="0.3">
      <c r="A49" s="7"/>
      <c r="B49" s="8"/>
      <c r="C49" s="7"/>
      <c r="D49" s="9"/>
      <c r="E49" s="9"/>
      <c r="F49" s="9"/>
      <c r="G49" s="9"/>
    </row>
    <row r="50" spans="1:17" ht="14.4" x14ac:dyDescent="0.3">
      <c r="A50" s="13" t="s">
        <v>117</v>
      </c>
      <c r="B50" s="16" t="s">
        <v>9</v>
      </c>
      <c r="C50" s="13" t="s">
        <v>104</v>
      </c>
      <c r="D50" s="14">
        <v>137617.79</v>
      </c>
      <c r="E50" s="74">
        <v>145042.45000000001</v>
      </c>
      <c r="F50" s="74">
        <v>149547.03</v>
      </c>
      <c r="G50" s="74"/>
    </row>
    <row r="51" spans="1:17" ht="14.4" x14ac:dyDescent="0.3">
      <c r="A51" s="7" t="s">
        <v>118</v>
      </c>
      <c r="B51" s="8" t="s">
        <v>9</v>
      </c>
      <c r="C51" s="7" t="s">
        <v>25</v>
      </c>
      <c r="D51" s="9">
        <v>8685.5499999999993</v>
      </c>
      <c r="E51" s="74">
        <v>7500</v>
      </c>
      <c r="F51" s="74">
        <v>7500</v>
      </c>
      <c r="G51" s="74"/>
    </row>
    <row r="52" spans="1:17" ht="14.4" x14ac:dyDescent="0.3">
      <c r="A52" s="7" t="s">
        <v>119</v>
      </c>
      <c r="B52" s="8" t="s">
        <v>9</v>
      </c>
      <c r="C52" s="7" t="s">
        <v>57</v>
      </c>
      <c r="D52" s="9">
        <v>0</v>
      </c>
      <c r="E52" s="74">
        <v>37176</v>
      </c>
      <c r="F52" s="74">
        <v>37176</v>
      </c>
      <c r="G52" s="74"/>
    </row>
    <row r="53" spans="1:17" ht="14.4" x14ac:dyDescent="0.3">
      <c r="A53" s="7" t="s">
        <v>120</v>
      </c>
      <c r="B53" s="8" t="s">
        <v>9</v>
      </c>
      <c r="C53" s="7" t="s">
        <v>121</v>
      </c>
      <c r="D53" s="9">
        <v>46934.950000000004</v>
      </c>
      <c r="E53" s="74">
        <v>45000</v>
      </c>
      <c r="F53" s="74">
        <v>45000</v>
      </c>
      <c r="G53" s="74"/>
    </row>
    <row r="54" spans="1:17" ht="14.4" x14ac:dyDescent="0.3">
      <c r="A54" s="7" t="s">
        <v>122</v>
      </c>
      <c r="B54" s="8" t="s">
        <v>9</v>
      </c>
      <c r="C54" s="7" t="s">
        <v>123</v>
      </c>
      <c r="D54" s="9">
        <v>65854.75</v>
      </c>
      <c r="E54" s="74">
        <v>65000</v>
      </c>
      <c r="F54" s="74">
        <v>65000</v>
      </c>
      <c r="G54" s="74"/>
    </row>
    <row r="55" spans="1:17" ht="14.4" x14ac:dyDescent="0.3">
      <c r="A55" s="27"/>
      <c r="B55" s="28"/>
      <c r="C55" s="27" t="s">
        <v>124</v>
      </c>
      <c r="D55" s="29">
        <f>SUM(D50:D54)</f>
        <v>259093.04</v>
      </c>
      <c r="E55" s="29">
        <f t="shared" ref="E55:F55" si="14">SUM(E50:E54)</f>
        <v>299718.45</v>
      </c>
      <c r="F55" s="29">
        <f t="shared" si="14"/>
        <v>304223.03000000003</v>
      </c>
      <c r="G55" s="29"/>
    </row>
    <row r="56" spans="1:17" ht="14.4" x14ac:dyDescent="0.3">
      <c r="A56" s="7"/>
      <c r="B56" s="8"/>
      <c r="C56" s="7"/>
      <c r="D56" s="9"/>
      <c r="E56" s="9"/>
      <c r="F56" s="9"/>
      <c r="G56" s="9"/>
    </row>
    <row r="57" spans="1:17" ht="14.4" x14ac:dyDescent="0.3">
      <c r="A57" s="13" t="s">
        <v>125</v>
      </c>
      <c r="B57" s="16" t="s">
        <v>9</v>
      </c>
      <c r="C57" s="13" t="s">
        <v>104</v>
      </c>
      <c r="D57" s="14">
        <v>36614.870000000003</v>
      </c>
      <c r="E57" s="74">
        <v>32389.37</v>
      </c>
      <c r="F57" s="74">
        <v>32960</v>
      </c>
      <c r="G57" s="74"/>
      <c r="H57" s="22" t="s">
        <v>7</v>
      </c>
      <c r="K57" s="22" t="s">
        <v>7</v>
      </c>
      <c r="N57" s="22" t="s">
        <v>7</v>
      </c>
      <c r="Q57" s="22" t="s">
        <v>7</v>
      </c>
    </row>
    <row r="58" spans="1:17" ht="14.4" x14ac:dyDescent="0.3">
      <c r="A58" s="7" t="s">
        <v>126</v>
      </c>
      <c r="B58" s="8" t="s">
        <v>9</v>
      </c>
      <c r="C58" s="7" t="s">
        <v>127</v>
      </c>
      <c r="D58" s="9">
        <v>4000</v>
      </c>
      <c r="E58" s="74">
        <v>4000</v>
      </c>
      <c r="F58" s="74">
        <v>4000</v>
      </c>
      <c r="G58" s="74"/>
      <c r="H58" s="22" t="s">
        <v>7</v>
      </c>
      <c r="K58" s="22" t="s">
        <v>7</v>
      </c>
      <c r="N58" s="22" t="s">
        <v>7</v>
      </c>
      <c r="Q58" s="22" t="s">
        <v>7</v>
      </c>
    </row>
    <row r="59" spans="1:17" ht="14.4" x14ac:dyDescent="0.3">
      <c r="A59" s="7" t="s">
        <v>128</v>
      </c>
      <c r="B59" s="8" t="s">
        <v>9</v>
      </c>
      <c r="C59" s="7" t="s">
        <v>25</v>
      </c>
      <c r="D59" s="9">
        <v>46.88</v>
      </c>
      <c r="E59" s="74">
        <v>50</v>
      </c>
      <c r="F59" s="74">
        <v>50</v>
      </c>
      <c r="G59" s="74"/>
    </row>
    <row r="60" spans="1:17" ht="14.4" x14ac:dyDescent="0.3">
      <c r="A60" s="7" t="s">
        <v>129</v>
      </c>
      <c r="B60" s="26">
        <v>31</v>
      </c>
      <c r="C60" s="7" t="s">
        <v>130</v>
      </c>
      <c r="D60" s="9">
        <v>1112</v>
      </c>
      <c r="E60" s="74">
        <v>1089</v>
      </c>
      <c r="F60" s="74">
        <v>1089</v>
      </c>
      <c r="G60" s="74"/>
    </row>
    <row r="61" spans="1:17" ht="14.4" x14ac:dyDescent="0.3">
      <c r="A61" s="7" t="s">
        <v>131</v>
      </c>
      <c r="B61" s="26">
        <v>30</v>
      </c>
      <c r="C61" s="7" t="s">
        <v>132</v>
      </c>
      <c r="D61" s="9">
        <v>582</v>
      </c>
      <c r="E61" s="74">
        <v>0</v>
      </c>
      <c r="F61" s="74">
        <v>0</v>
      </c>
      <c r="G61" s="74"/>
    </row>
    <row r="62" spans="1:17" ht="14.4" x14ac:dyDescent="0.3">
      <c r="A62" s="27"/>
      <c r="B62" s="28"/>
      <c r="C62" s="27" t="s">
        <v>23</v>
      </c>
      <c r="D62" s="29">
        <f>SUM(D57:D61)</f>
        <v>42355.75</v>
      </c>
      <c r="E62" s="29">
        <f t="shared" ref="E62:F62" si="15">SUM(E57:E61)</f>
        <v>37528.369999999995</v>
      </c>
      <c r="F62" s="29">
        <f t="shared" si="15"/>
        <v>38099</v>
      </c>
      <c r="G62" s="29"/>
    </row>
    <row r="63" spans="1:17" ht="14.4" x14ac:dyDescent="0.3">
      <c r="A63" s="7"/>
      <c r="B63" s="8"/>
      <c r="C63" s="7"/>
      <c r="D63" s="9"/>
      <c r="E63" s="9"/>
      <c r="F63" s="9"/>
      <c r="G63" s="9"/>
    </row>
    <row r="64" spans="1:17" ht="14.4" x14ac:dyDescent="0.3">
      <c r="A64" s="13" t="s">
        <v>133</v>
      </c>
      <c r="B64" s="16" t="s">
        <v>9</v>
      </c>
      <c r="C64" s="13" t="s">
        <v>104</v>
      </c>
      <c r="D64" s="14">
        <v>49136.090000000004</v>
      </c>
      <c r="E64" s="74">
        <v>47107.25</v>
      </c>
      <c r="F64" s="74">
        <v>48410</v>
      </c>
      <c r="G64" s="74"/>
    </row>
    <row r="65" spans="1:17" ht="14.4" x14ac:dyDescent="0.3">
      <c r="A65" s="7" t="s">
        <v>134</v>
      </c>
      <c r="B65" s="8" t="s">
        <v>9</v>
      </c>
      <c r="C65" s="7" t="s">
        <v>135</v>
      </c>
      <c r="D65" s="9">
        <v>5000</v>
      </c>
      <c r="E65" s="74">
        <v>4500</v>
      </c>
      <c r="F65" s="74">
        <v>4500</v>
      </c>
      <c r="G65" s="74"/>
    </row>
    <row r="66" spans="1:17" ht="14.4" x14ac:dyDescent="0.3">
      <c r="A66" s="7" t="s">
        <v>136</v>
      </c>
      <c r="B66" s="8" t="s">
        <v>9</v>
      </c>
      <c r="C66" s="7" t="s">
        <v>25</v>
      </c>
      <c r="D66" s="9">
        <v>50.089999999999996</v>
      </c>
      <c r="E66" s="74">
        <v>50</v>
      </c>
      <c r="F66" s="74">
        <v>50</v>
      </c>
      <c r="G66" s="74"/>
    </row>
    <row r="67" spans="1:17" ht="14.4" x14ac:dyDescent="0.3">
      <c r="A67" s="7" t="s">
        <v>137</v>
      </c>
      <c r="B67" s="26">
        <v>31</v>
      </c>
      <c r="C67" s="7" t="s">
        <v>138</v>
      </c>
      <c r="D67" s="9">
        <v>1454</v>
      </c>
      <c r="E67" s="74">
        <v>1577</v>
      </c>
      <c r="F67" s="74">
        <v>1577</v>
      </c>
      <c r="G67" s="74"/>
    </row>
    <row r="68" spans="1:17" ht="14.4" x14ac:dyDescent="0.3">
      <c r="A68" s="7" t="s">
        <v>139</v>
      </c>
      <c r="B68" s="26">
        <v>30</v>
      </c>
      <c r="C68" s="7" t="s">
        <v>140</v>
      </c>
      <c r="D68" s="9">
        <v>634</v>
      </c>
      <c r="E68" s="74">
        <v>0</v>
      </c>
      <c r="F68" s="74">
        <v>0</v>
      </c>
      <c r="G68" s="74"/>
    </row>
    <row r="69" spans="1:17" ht="14.4" x14ac:dyDescent="0.3">
      <c r="A69" s="7" t="s">
        <v>141</v>
      </c>
      <c r="B69" s="26">
        <v>22</v>
      </c>
      <c r="C69" s="7" t="s">
        <v>142</v>
      </c>
      <c r="D69" s="9">
        <v>159</v>
      </c>
      <c r="E69" s="74">
        <v>0</v>
      </c>
      <c r="F69" s="74">
        <v>0</v>
      </c>
      <c r="G69" s="74"/>
    </row>
    <row r="70" spans="1:17" ht="14.4" x14ac:dyDescent="0.3">
      <c r="A70" s="27"/>
      <c r="B70" s="28"/>
      <c r="C70" s="27" t="s">
        <v>143</v>
      </c>
      <c r="D70" s="29">
        <f>SUM(D64:D69)</f>
        <v>56433.18</v>
      </c>
      <c r="E70" s="29">
        <f t="shared" ref="E70:F70" si="16">SUM(E64:E69)</f>
        <v>53234.25</v>
      </c>
      <c r="F70" s="29">
        <f t="shared" si="16"/>
        <v>54537</v>
      </c>
      <c r="G70" s="29"/>
    </row>
    <row r="71" spans="1:17" ht="14.4" x14ac:dyDescent="0.3">
      <c r="A71" s="7"/>
      <c r="B71" s="8"/>
      <c r="C71" s="7"/>
      <c r="D71" s="9"/>
      <c r="E71" s="9"/>
      <c r="F71" s="9"/>
      <c r="G71" s="9"/>
    </row>
    <row r="72" spans="1:17" ht="14.4" x14ac:dyDescent="0.3">
      <c r="A72" s="7" t="s">
        <v>144</v>
      </c>
      <c r="B72" s="8" t="s">
        <v>9</v>
      </c>
      <c r="C72" s="7" t="s">
        <v>25</v>
      </c>
      <c r="D72" s="9">
        <v>2.02</v>
      </c>
      <c r="E72" s="74">
        <v>0</v>
      </c>
      <c r="F72" s="74">
        <v>0</v>
      </c>
      <c r="G72" s="74"/>
    </row>
    <row r="73" spans="1:17" ht="14.4" x14ac:dyDescent="0.3">
      <c r="A73" s="7" t="s">
        <v>145</v>
      </c>
      <c r="B73" s="8" t="s">
        <v>9</v>
      </c>
      <c r="C73" s="7" t="s">
        <v>146</v>
      </c>
      <c r="D73" s="9">
        <v>131390.64000000001</v>
      </c>
      <c r="E73" s="74">
        <v>0</v>
      </c>
      <c r="F73" s="74">
        <v>0</v>
      </c>
      <c r="G73" s="74"/>
    </row>
    <row r="74" spans="1:17" ht="14.4" x14ac:dyDescent="0.3">
      <c r="A74" s="7" t="s">
        <v>147</v>
      </c>
      <c r="B74" s="8" t="s">
        <v>9</v>
      </c>
      <c r="C74" s="7" t="s">
        <v>148</v>
      </c>
      <c r="D74" s="9">
        <v>91305.36</v>
      </c>
      <c r="E74" s="74">
        <v>0</v>
      </c>
      <c r="F74" s="74">
        <v>0</v>
      </c>
      <c r="G74" s="74"/>
      <c r="H74" s="22" t="s">
        <v>7</v>
      </c>
      <c r="K74" s="22" t="s">
        <v>7</v>
      </c>
      <c r="N74" s="22" t="s">
        <v>7</v>
      </c>
      <c r="Q74" s="22" t="s">
        <v>7</v>
      </c>
    </row>
    <row r="75" spans="1:17" ht="14.4" x14ac:dyDescent="0.3">
      <c r="A75" s="27"/>
      <c r="B75" s="28"/>
      <c r="C75" s="27" t="s">
        <v>149</v>
      </c>
      <c r="D75" s="29">
        <f>SUM(D72:D74)</f>
        <v>222698.02000000002</v>
      </c>
      <c r="E75" s="29">
        <f t="shared" ref="E75:F75" si="17">SUM(E72:E74)</f>
        <v>0</v>
      </c>
      <c r="F75" s="29">
        <f t="shared" si="17"/>
        <v>0</v>
      </c>
      <c r="G75" s="29"/>
    </row>
    <row r="76" spans="1:17" ht="14.4" x14ac:dyDescent="0.3">
      <c r="A76" s="7"/>
      <c r="B76" s="8"/>
      <c r="C76" s="7"/>
      <c r="D76" s="9"/>
      <c r="E76" s="9"/>
      <c r="F76" s="9"/>
      <c r="G76" s="9"/>
    </row>
    <row r="77" spans="1:17" ht="14.4" x14ac:dyDescent="0.3">
      <c r="A77" s="13" t="s">
        <v>150</v>
      </c>
      <c r="B77" s="16" t="s">
        <v>9</v>
      </c>
      <c r="C77" s="13" t="s">
        <v>104</v>
      </c>
      <c r="D77" s="14">
        <v>33550.910000000003</v>
      </c>
      <c r="E77" s="74">
        <v>35178.1</v>
      </c>
      <c r="F77" s="74">
        <v>36458.379999999997</v>
      </c>
      <c r="G77" s="74"/>
    </row>
    <row r="78" spans="1:17" ht="14.4" x14ac:dyDescent="0.3">
      <c r="A78" s="7" t="s">
        <v>151</v>
      </c>
      <c r="B78" s="8" t="s">
        <v>9</v>
      </c>
      <c r="C78" s="7" t="s">
        <v>25</v>
      </c>
      <c r="D78" s="9">
        <v>50.860000000000007</v>
      </c>
      <c r="E78" s="74">
        <v>50</v>
      </c>
      <c r="F78" s="74">
        <v>50</v>
      </c>
      <c r="G78" s="74"/>
    </row>
    <row r="79" spans="1:17" ht="14.4" x14ac:dyDescent="0.3">
      <c r="A79" s="27"/>
      <c r="B79" s="28"/>
      <c r="C79" s="27" t="s">
        <v>152</v>
      </c>
      <c r="D79" s="29">
        <f t="shared" ref="D79" si="18">SUM(D77:D78)</f>
        <v>33601.770000000004</v>
      </c>
      <c r="E79" s="29">
        <f t="shared" ref="E79:F79" si="19">SUM(E77:E78)</f>
        <v>35228.1</v>
      </c>
      <c r="F79" s="29">
        <f t="shared" si="19"/>
        <v>36508.379999999997</v>
      </c>
      <c r="G79" s="29"/>
    </row>
    <row r="80" spans="1:17" ht="14.4" x14ac:dyDescent="0.3">
      <c r="A80" s="7"/>
      <c r="B80" s="8"/>
      <c r="C80" s="7"/>
      <c r="D80" s="9"/>
      <c r="E80" s="9"/>
      <c r="F80" s="9"/>
      <c r="G80" s="9"/>
    </row>
    <row r="81" spans="1:17" ht="14.4" x14ac:dyDescent="0.3">
      <c r="A81" s="13" t="s">
        <v>153</v>
      </c>
      <c r="B81" s="16" t="s">
        <v>9</v>
      </c>
      <c r="C81" s="13" t="s">
        <v>104</v>
      </c>
      <c r="D81" s="14">
        <v>46693.389999999992</v>
      </c>
      <c r="E81" s="74">
        <v>49214.93</v>
      </c>
      <c r="F81" s="74">
        <v>50741.04</v>
      </c>
      <c r="G81" s="74"/>
    </row>
    <row r="82" spans="1:17" ht="14.4" x14ac:dyDescent="0.3">
      <c r="A82" s="7" t="s">
        <v>154</v>
      </c>
      <c r="B82" s="8" t="s">
        <v>9</v>
      </c>
      <c r="C82" s="7" t="s">
        <v>155</v>
      </c>
      <c r="D82" s="9">
        <v>38.630000000000003</v>
      </c>
      <c r="E82" s="74">
        <v>50</v>
      </c>
      <c r="F82" s="74">
        <v>50</v>
      </c>
      <c r="G82" s="74"/>
    </row>
    <row r="83" spans="1:17" ht="14.4" x14ac:dyDescent="0.3">
      <c r="A83" s="27"/>
      <c r="B83" s="30"/>
      <c r="C83" s="27" t="s">
        <v>156</v>
      </c>
      <c r="D83" s="29">
        <f t="shared" ref="D83" si="20">SUM(D81:D82)</f>
        <v>46732.01999999999</v>
      </c>
      <c r="E83" s="29">
        <f t="shared" ref="E83:F83" si="21">SUM(E81:E82)</f>
        <v>49264.93</v>
      </c>
      <c r="F83" s="29">
        <f t="shared" si="21"/>
        <v>50791.040000000001</v>
      </c>
      <c r="G83" s="29"/>
    </row>
    <row r="84" spans="1:17" ht="14.4" x14ac:dyDescent="0.3">
      <c r="A84" s="31"/>
      <c r="B84" s="32" t="s">
        <v>7</v>
      </c>
      <c r="C84" s="33" t="s">
        <v>157</v>
      </c>
      <c r="D84" s="34">
        <f>SUM(D36,D44,D48,D55,D62,D70,D75,D79,D83)</f>
        <v>4417627.08</v>
      </c>
      <c r="E84" s="34">
        <f t="shared" ref="E84:F84" si="22">SUM(E36,E44,E48,E55,E62,E70,E75,E79,E83)</f>
        <v>4164979.0200000009</v>
      </c>
      <c r="F84" s="34">
        <f t="shared" si="22"/>
        <v>4241147.76</v>
      </c>
      <c r="G84" s="34"/>
    </row>
    <row r="85" spans="1:17" ht="14.4" x14ac:dyDescent="0.3">
      <c r="A85" s="1" t="s">
        <v>158</v>
      </c>
      <c r="B85" s="2" t="s">
        <v>1</v>
      </c>
      <c r="C85" s="1" t="s">
        <v>2</v>
      </c>
      <c r="D85" s="35" t="s">
        <v>159</v>
      </c>
      <c r="E85" s="35" t="s">
        <v>160</v>
      </c>
      <c r="F85" s="35" t="s">
        <v>161</v>
      </c>
      <c r="G85" s="35"/>
    </row>
    <row r="86" spans="1:17" ht="14.4" x14ac:dyDescent="0.3">
      <c r="A86" s="7" t="s">
        <v>162</v>
      </c>
      <c r="B86" s="26" t="s">
        <v>9</v>
      </c>
      <c r="C86" s="7" t="s">
        <v>163</v>
      </c>
      <c r="D86" s="9">
        <v>719929.05</v>
      </c>
      <c r="E86" s="9">
        <f>(D86*1.05)</f>
        <v>755925.50250000006</v>
      </c>
      <c r="F86" s="9">
        <f>(E86*1.05)</f>
        <v>793721.7776250001</v>
      </c>
      <c r="G86" s="9"/>
    </row>
    <row r="87" spans="1:17" ht="14.4" x14ac:dyDescent="0.3">
      <c r="A87" s="7" t="s">
        <v>164</v>
      </c>
      <c r="B87" s="26">
        <v>22</v>
      </c>
      <c r="C87" s="7" t="s">
        <v>165</v>
      </c>
      <c r="D87" s="9">
        <v>12225</v>
      </c>
      <c r="E87" s="74">
        <v>0</v>
      </c>
      <c r="F87" s="74">
        <v>0</v>
      </c>
      <c r="G87" s="74"/>
    </row>
    <row r="88" spans="1:17" ht="14.4" x14ac:dyDescent="0.3">
      <c r="A88" s="7" t="s">
        <v>166</v>
      </c>
      <c r="B88" s="26">
        <v>22</v>
      </c>
      <c r="C88" s="7" t="s">
        <v>167</v>
      </c>
      <c r="D88" s="9">
        <v>1100</v>
      </c>
      <c r="E88" s="74">
        <v>0</v>
      </c>
      <c r="F88" s="74">
        <v>0</v>
      </c>
      <c r="G88" s="74"/>
    </row>
    <row r="89" spans="1:17" ht="14.4" x14ac:dyDescent="0.3">
      <c r="A89" s="7" t="s">
        <v>168</v>
      </c>
      <c r="B89" s="26">
        <v>1</v>
      </c>
      <c r="C89" s="7" t="s">
        <v>169</v>
      </c>
      <c r="D89" s="9">
        <v>69482.61</v>
      </c>
      <c r="E89" s="9">
        <f t="shared" ref="E89:F151" si="23">(D89*1.05)</f>
        <v>72956.7405</v>
      </c>
      <c r="F89" s="9">
        <f t="shared" si="23"/>
        <v>76604.577525000001</v>
      </c>
      <c r="G89" s="9"/>
    </row>
    <row r="90" spans="1:17" ht="14.4" x14ac:dyDescent="0.3">
      <c r="A90" s="7" t="s">
        <v>170</v>
      </c>
      <c r="B90" s="26" t="s">
        <v>9</v>
      </c>
      <c r="C90" s="7" t="s">
        <v>171</v>
      </c>
      <c r="D90" s="9">
        <v>57000</v>
      </c>
      <c r="E90" s="9">
        <f t="shared" si="23"/>
        <v>59850</v>
      </c>
      <c r="F90" s="9">
        <f t="shared" si="23"/>
        <v>62842.5</v>
      </c>
      <c r="G90" s="9"/>
    </row>
    <row r="91" spans="1:17" ht="14.4" x14ac:dyDescent="0.3">
      <c r="A91" s="7" t="s">
        <v>172</v>
      </c>
      <c r="B91" s="26">
        <v>1</v>
      </c>
      <c r="C91" s="7" t="s">
        <v>173</v>
      </c>
      <c r="D91" s="9">
        <v>2560.0100000000002</v>
      </c>
      <c r="E91" s="9">
        <f t="shared" si="23"/>
        <v>2688.0105000000003</v>
      </c>
      <c r="F91" s="9">
        <f t="shared" si="23"/>
        <v>2822.4110250000003</v>
      </c>
      <c r="G91" s="9"/>
    </row>
    <row r="92" spans="1:17" ht="14.4" x14ac:dyDescent="0.3">
      <c r="A92" s="7" t="s">
        <v>174</v>
      </c>
      <c r="B92" s="26">
        <v>1</v>
      </c>
      <c r="C92" s="7" t="s">
        <v>175</v>
      </c>
      <c r="D92" s="9">
        <v>78195.080000000016</v>
      </c>
      <c r="E92" s="9">
        <f t="shared" si="23"/>
        <v>82104.834000000017</v>
      </c>
      <c r="F92" s="9">
        <f t="shared" si="23"/>
        <v>86210.075700000016</v>
      </c>
      <c r="G92" s="9"/>
    </row>
    <row r="93" spans="1:17" ht="14.4" x14ac:dyDescent="0.3">
      <c r="A93" s="7" t="s">
        <v>174</v>
      </c>
      <c r="B93" s="26">
        <v>22</v>
      </c>
      <c r="C93" s="7" t="s">
        <v>176</v>
      </c>
      <c r="D93" s="9">
        <v>3063.72</v>
      </c>
      <c r="E93" s="74">
        <v>0</v>
      </c>
      <c r="F93" s="74">
        <v>0</v>
      </c>
      <c r="G93" s="74"/>
    </row>
    <row r="94" spans="1:17" ht="14.4" x14ac:dyDescent="0.3">
      <c r="A94" s="7" t="s">
        <v>177</v>
      </c>
      <c r="B94" s="26" t="s">
        <v>9</v>
      </c>
      <c r="C94" s="7" t="s">
        <v>178</v>
      </c>
      <c r="D94" s="9">
        <v>5827.14</v>
      </c>
      <c r="E94" s="9">
        <f t="shared" si="23"/>
        <v>6118.4970000000003</v>
      </c>
      <c r="F94" s="9">
        <f t="shared" si="23"/>
        <v>6424.4218500000006</v>
      </c>
      <c r="G94" s="9"/>
    </row>
    <row r="95" spans="1:17" ht="14.4" x14ac:dyDescent="0.3">
      <c r="A95" s="7" t="s">
        <v>177</v>
      </c>
      <c r="B95" s="26">
        <v>22</v>
      </c>
      <c r="C95" s="7" t="s">
        <v>179</v>
      </c>
      <c r="D95" s="9">
        <v>100.74</v>
      </c>
      <c r="E95" s="74">
        <v>0</v>
      </c>
      <c r="F95" s="74">
        <v>0</v>
      </c>
      <c r="G95" s="74"/>
    </row>
    <row r="96" spans="1:17" ht="14.4" x14ac:dyDescent="0.3">
      <c r="A96" s="7" t="s">
        <v>180</v>
      </c>
      <c r="B96" s="26" t="s">
        <v>9</v>
      </c>
      <c r="C96" s="7" t="s">
        <v>181</v>
      </c>
      <c r="D96" s="9">
        <v>498.95</v>
      </c>
      <c r="E96" s="74">
        <v>550</v>
      </c>
      <c r="F96" s="74">
        <v>550</v>
      </c>
      <c r="G96" s="74"/>
      <c r="H96" s="22" t="s">
        <v>7</v>
      </c>
      <c r="K96" s="22" t="s">
        <v>7</v>
      </c>
      <c r="N96" s="22" t="s">
        <v>7</v>
      </c>
      <c r="Q96" s="22" t="s">
        <v>7</v>
      </c>
    </row>
    <row r="97" spans="1:19" x14ac:dyDescent="0.3">
      <c r="A97" s="7" t="s">
        <v>182</v>
      </c>
      <c r="B97" s="26">
        <v>1</v>
      </c>
      <c r="C97" s="7" t="s">
        <v>183</v>
      </c>
      <c r="D97" s="9">
        <v>126066.04000000001</v>
      </c>
      <c r="E97" s="9">
        <f t="shared" si="23"/>
        <v>132369.342</v>
      </c>
      <c r="F97" s="9">
        <f t="shared" si="23"/>
        <v>138987.80910000001</v>
      </c>
      <c r="G97" s="9"/>
    </row>
    <row r="98" spans="1:19" x14ac:dyDescent="0.3">
      <c r="A98" s="7" t="s">
        <v>184</v>
      </c>
      <c r="B98" s="26" t="s">
        <v>9</v>
      </c>
      <c r="C98" s="7" t="s">
        <v>185</v>
      </c>
      <c r="D98" s="9">
        <v>1000</v>
      </c>
      <c r="E98" s="9">
        <f t="shared" si="23"/>
        <v>1050</v>
      </c>
      <c r="F98" s="9">
        <f t="shared" si="23"/>
        <v>1102.5</v>
      </c>
      <c r="G98" s="9"/>
    </row>
    <row r="99" spans="1:19" x14ac:dyDescent="0.3">
      <c r="A99" s="7" t="s">
        <v>186</v>
      </c>
      <c r="B99" s="26" t="s">
        <v>9</v>
      </c>
      <c r="C99" s="7" t="s">
        <v>187</v>
      </c>
      <c r="D99" s="9">
        <v>28687.5</v>
      </c>
      <c r="E99" s="9">
        <f t="shared" si="23"/>
        <v>30121.875</v>
      </c>
      <c r="F99" s="9">
        <f t="shared" si="23"/>
        <v>31627.96875</v>
      </c>
      <c r="G99" s="9"/>
    </row>
    <row r="100" spans="1:19" x14ac:dyDescent="0.3">
      <c r="A100" s="7" t="s">
        <v>188</v>
      </c>
      <c r="B100" s="26" t="s">
        <v>9</v>
      </c>
      <c r="C100" s="7" t="s">
        <v>189</v>
      </c>
      <c r="D100" s="9">
        <v>1782.5400000000002</v>
      </c>
      <c r="E100" s="74">
        <v>2120</v>
      </c>
      <c r="F100" s="9">
        <f t="shared" si="23"/>
        <v>2226</v>
      </c>
      <c r="G100" s="9"/>
    </row>
    <row r="101" spans="1:19" x14ac:dyDescent="0.3">
      <c r="A101" s="7" t="s">
        <v>190</v>
      </c>
      <c r="B101" s="26" t="s">
        <v>9</v>
      </c>
      <c r="C101" s="7" t="s">
        <v>191</v>
      </c>
      <c r="D101" s="9">
        <v>4999.91</v>
      </c>
      <c r="E101" s="9">
        <f t="shared" si="23"/>
        <v>5249.9054999999998</v>
      </c>
      <c r="F101" s="9">
        <f t="shared" si="23"/>
        <v>5512.4007750000001</v>
      </c>
      <c r="G101" s="9"/>
      <c r="H101" s="22" t="s">
        <v>7</v>
      </c>
      <c r="K101" s="22" t="s">
        <v>7</v>
      </c>
      <c r="N101" s="22" t="s">
        <v>7</v>
      </c>
      <c r="Q101" s="22" t="s">
        <v>7</v>
      </c>
    </row>
    <row r="102" spans="1:19" x14ac:dyDescent="0.3">
      <c r="A102" s="7" t="s">
        <v>192</v>
      </c>
      <c r="B102" s="26">
        <v>1</v>
      </c>
      <c r="C102" s="7" t="s">
        <v>193</v>
      </c>
      <c r="D102" s="9">
        <v>7439.85</v>
      </c>
      <c r="E102" s="9">
        <f t="shared" si="23"/>
        <v>7811.8425000000007</v>
      </c>
      <c r="F102" s="9">
        <f t="shared" si="23"/>
        <v>8202.4346250000017</v>
      </c>
      <c r="G102" s="9"/>
    </row>
    <row r="103" spans="1:19" x14ac:dyDescent="0.3">
      <c r="A103" s="7" t="s">
        <v>194</v>
      </c>
      <c r="B103" s="26">
        <v>1</v>
      </c>
      <c r="C103" s="7" t="s">
        <v>195</v>
      </c>
      <c r="D103" s="9">
        <v>4373.0400000000009</v>
      </c>
      <c r="E103" s="9">
        <f t="shared" si="23"/>
        <v>4591.6920000000009</v>
      </c>
      <c r="F103" s="9">
        <f t="shared" si="23"/>
        <v>4821.2766000000011</v>
      </c>
      <c r="G103" s="9"/>
    </row>
    <row r="104" spans="1:19" x14ac:dyDescent="0.3">
      <c r="A104" s="7" t="s">
        <v>196</v>
      </c>
      <c r="B104" s="26" t="s">
        <v>9</v>
      </c>
      <c r="C104" s="7" t="s">
        <v>197</v>
      </c>
      <c r="D104" s="9">
        <v>1158.26</v>
      </c>
      <c r="E104" s="9">
        <f t="shared" si="23"/>
        <v>1216.173</v>
      </c>
      <c r="F104" s="9">
        <f t="shared" si="23"/>
        <v>1276.9816499999999</v>
      </c>
      <c r="G104" s="9"/>
    </row>
    <row r="105" spans="1:19" x14ac:dyDescent="0.3">
      <c r="A105" s="7" t="s">
        <v>198</v>
      </c>
      <c r="B105" s="26" t="s">
        <v>9</v>
      </c>
      <c r="C105" s="7" t="s">
        <v>199</v>
      </c>
      <c r="D105" s="9">
        <v>95000</v>
      </c>
      <c r="E105" s="74">
        <v>40000</v>
      </c>
      <c r="F105" s="74">
        <v>40000</v>
      </c>
      <c r="G105" s="74"/>
    </row>
    <row r="106" spans="1:19" s="19" customFormat="1" x14ac:dyDescent="0.3">
      <c r="A106" s="7" t="s">
        <v>198</v>
      </c>
      <c r="B106" s="26">
        <v>31</v>
      </c>
      <c r="C106" s="7" t="s">
        <v>612</v>
      </c>
      <c r="D106" s="14">
        <v>256.70999999999998</v>
      </c>
      <c r="E106" s="74">
        <v>257</v>
      </c>
      <c r="F106" s="74">
        <v>257</v>
      </c>
      <c r="G106" s="74"/>
      <c r="H106" s="22"/>
      <c r="I106" s="23"/>
      <c r="J106" s="23"/>
      <c r="K106" s="22"/>
      <c r="L106" s="23"/>
      <c r="M106" s="23"/>
      <c r="N106" s="22"/>
      <c r="O106" s="23"/>
      <c r="P106" s="23"/>
      <c r="Q106" s="22"/>
      <c r="R106" s="23"/>
      <c r="S106" s="23"/>
    </row>
    <row r="107" spans="1:19" x14ac:dyDescent="0.3">
      <c r="A107" s="7" t="s">
        <v>198</v>
      </c>
      <c r="B107" s="26">
        <v>4</v>
      </c>
      <c r="C107" s="7" t="s">
        <v>96</v>
      </c>
      <c r="D107" s="9">
        <v>2342</v>
      </c>
      <c r="E107" s="74">
        <v>0</v>
      </c>
      <c r="F107" s="74">
        <v>0</v>
      </c>
      <c r="G107" s="74"/>
    </row>
    <row r="108" spans="1:19" x14ac:dyDescent="0.3">
      <c r="A108" s="7" t="s">
        <v>198</v>
      </c>
      <c r="B108" s="26">
        <v>22</v>
      </c>
      <c r="C108" s="7" t="s">
        <v>201</v>
      </c>
      <c r="D108" s="9">
        <v>26</v>
      </c>
      <c r="E108" s="74">
        <v>0</v>
      </c>
      <c r="F108" s="74">
        <v>0</v>
      </c>
      <c r="G108" s="74"/>
    </row>
    <row r="109" spans="1:19" x14ac:dyDescent="0.3">
      <c r="A109" s="7" t="s">
        <v>202</v>
      </c>
      <c r="B109" s="26" t="s">
        <v>9</v>
      </c>
      <c r="C109" s="7" t="s">
        <v>203</v>
      </c>
      <c r="D109" s="9">
        <v>2000.18</v>
      </c>
      <c r="E109" s="9">
        <f t="shared" si="23"/>
        <v>2100.1890000000003</v>
      </c>
      <c r="F109" s="9">
        <f t="shared" si="23"/>
        <v>2205.1984500000003</v>
      </c>
      <c r="G109" s="9"/>
    </row>
    <row r="110" spans="1:19" x14ac:dyDescent="0.3">
      <c r="A110" s="7" t="s">
        <v>204</v>
      </c>
      <c r="B110" s="26" t="s">
        <v>9</v>
      </c>
      <c r="C110" s="7" t="s">
        <v>205</v>
      </c>
      <c r="D110" s="9">
        <v>1500</v>
      </c>
      <c r="E110" s="9">
        <f t="shared" si="23"/>
        <v>1575</v>
      </c>
      <c r="F110" s="9">
        <f t="shared" si="23"/>
        <v>1653.75</v>
      </c>
      <c r="G110" s="9"/>
    </row>
    <row r="111" spans="1:19" x14ac:dyDescent="0.3">
      <c r="A111" s="7" t="s">
        <v>206</v>
      </c>
      <c r="B111" s="26" t="s">
        <v>9</v>
      </c>
      <c r="C111" s="7" t="s">
        <v>207</v>
      </c>
      <c r="D111" s="9">
        <v>24037.07</v>
      </c>
      <c r="E111" s="9">
        <f t="shared" ref="E111" si="24">(D111*1.05)</f>
        <v>25238.923500000001</v>
      </c>
      <c r="F111" s="9">
        <f t="shared" ref="F111" si="25">(E111*1.05)</f>
        <v>26500.869675000002</v>
      </c>
      <c r="G111" s="9"/>
    </row>
    <row r="112" spans="1:19" x14ac:dyDescent="0.3">
      <c r="A112" s="7" t="s">
        <v>619</v>
      </c>
      <c r="B112" s="26">
        <v>1</v>
      </c>
      <c r="C112" s="7" t="s">
        <v>620</v>
      </c>
      <c r="D112" s="9">
        <v>6754.63</v>
      </c>
      <c r="E112" s="9">
        <f t="shared" ref="E112" si="26">(D112*1.05)</f>
        <v>7092.3615</v>
      </c>
      <c r="F112" s="9">
        <f t="shared" ref="F112" si="27">(E112*1.05)</f>
        <v>7446.9795750000003</v>
      </c>
      <c r="G112" s="9"/>
    </row>
    <row r="113" spans="1:7" x14ac:dyDescent="0.3">
      <c r="A113" s="24" t="s">
        <v>208</v>
      </c>
      <c r="B113" s="26">
        <v>1</v>
      </c>
      <c r="C113" s="24" t="s">
        <v>209</v>
      </c>
      <c r="D113" s="9">
        <v>3000.87</v>
      </c>
      <c r="E113" s="9">
        <f t="shared" si="23"/>
        <v>3150.9135000000001</v>
      </c>
      <c r="F113" s="9">
        <f t="shared" si="23"/>
        <v>3308.4591750000004</v>
      </c>
      <c r="G113" s="9"/>
    </row>
    <row r="114" spans="1:7" x14ac:dyDescent="0.3">
      <c r="A114" s="7" t="s">
        <v>210</v>
      </c>
      <c r="B114" s="26" t="s">
        <v>9</v>
      </c>
      <c r="C114" s="7" t="s">
        <v>211</v>
      </c>
      <c r="D114" s="9">
        <v>148064.16999999998</v>
      </c>
      <c r="E114" s="9">
        <f t="shared" si="23"/>
        <v>155467.37849999999</v>
      </c>
      <c r="F114" s="9">
        <f t="shared" si="23"/>
        <v>163240.74742500001</v>
      </c>
      <c r="G114" s="9"/>
    </row>
    <row r="115" spans="1:7" x14ac:dyDescent="0.3">
      <c r="A115" s="7" t="s">
        <v>212</v>
      </c>
      <c r="B115" s="26">
        <v>1</v>
      </c>
      <c r="C115" s="7" t="s">
        <v>213</v>
      </c>
      <c r="D115" s="9">
        <v>22509.68</v>
      </c>
      <c r="E115" s="9">
        <f t="shared" si="23"/>
        <v>23635.164000000001</v>
      </c>
      <c r="F115" s="9">
        <f t="shared" si="23"/>
        <v>24816.922200000001</v>
      </c>
      <c r="G115" s="9"/>
    </row>
    <row r="116" spans="1:7" x14ac:dyDescent="0.3">
      <c r="A116" s="7" t="s">
        <v>212</v>
      </c>
      <c r="B116" s="26" t="s">
        <v>84</v>
      </c>
      <c r="C116" s="7" t="s">
        <v>214</v>
      </c>
      <c r="D116" s="9">
        <v>37037.75</v>
      </c>
      <c r="E116" s="9">
        <f t="shared" si="23"/>
        <v>38889.637500000004</v>
      </c>
      <c r="F116" s="9">
        <f t="shared" si="23"/>
        <v>40834.119375000009</v>
      </c>
      <c r="G116" s="9"/>
    </row>
    <row r="117" spans="1:7" x14ac:dyDescent="0.3">
      <c r="A117" s="7" t="s">
        <v>215</v>
      </c>
      <c r="B117" s="26" t="s">
        <v>9</v>
      </c>
      <c r="C117" s="7" t="s">
        <v>216</v>
      </c>
      <c r="D117" s="9">
        <v>15377.809999999998</v>
      </c>
      <c r="E117" s="9">
        <f t="shared" si="23"/>
        <v>16146.700499999999</v>
      </c>
      <c r="F117" s="9">
        <f t="shared" si="23"/>
        <v>16954.035524999999</v>
      </c>
      <c r="G117" s="9"/>
    </row>
    <row r="118" spans="1:7" x14ac:dyDescent="0.3">
      <c r="A118" s="7" t="s">
        <v>217</v>
      </c>
      <c r="B118" s="26" t="s">
        <v>9</v>
      </c>
      <c r="C118" s="7" t="s">
        <v>218</v>
      </c>
      <c r="D118" s="9">
        <v>1084.47</v>
      </c>
      <c r="E118" s="9">
        <f t="shared" si="23"/>
        <v>1138.6935000000001</v>
      </c>
      <c r="F118" s="9">
        <f t="shared" si="23"/>
        <v>1195.6281750000001</v>
      </c>
      <c r="G118" s="9"/>
    </row>
    <row r="119" spans="1:7" x14ac:dyDescent="0.3">
      <c r="A119" s="7" t="s">
        <v>219</v>
      </c>
      <c r="B119" s="26">
        <v>1</v>
      </c>
      <c r="C119" s="7" t="s">
        <v>220</v>
      </c>
      <c r="D119" s="9">
        <v>102.59999999999998</v>
      </c>
      <c r="E119" s="74">
        <v>103</v>
      </c>
      <c r="F119" s="74">
        <v>103</v>
      </c>
      <c r="G119" s="74"/>
    </row>
    <row r="120" spans="1:7" x14ac:dyDescent="0.3">
      <c r="A120" s="7" t="s">
        <v>221</v>
      </c>
      <c r="B120" s="26" t="s">
        <v>9</v>
      </c>
      <c r="C120" s="7" t="s">
        <v>222</v>
      </c>
      <c r="D120" s="9">
        <v>27728.37</v>
      </c>
      <c r="E120" s="9">
        <f t="shared" si="23"/>
        <v>29114.788499999999</v>
      </c>
      <c r="F120" s="9">
        <f t="shared" si="23"/>
        <v>30570.527924999999</v>
      </c>
      <c r="G120" s="9"/>
    </row>
    <row r="121" spans="1:7" x14ac:dyDescent="0.3">
      <c r="A121" s="7" t="s">
        <v>223</v>
      </c>
      <c r="B121" s="26" t="s">
        <v>9</v>
      </c>
      <c r="C121" s="7" t="s">
        <v>224</v>
      </c>
      <c r="D121" s="9">
        <v>3500</v>
      </c>
      <c r="E121" s="9">
        <f t="shared" si="23"/>
        <v>3675</v>
      </c>
      <c r="F121" s="9">
        <f t="shared" si="23"/>
        <v>3858.75</v>
      </c>
      <c r="G121" s="9"/>
    </row>
    <row r="122" spans="1:7" x14ac:dyDescent="0.3">
      <c r="A122" s="7" t="s">
        <v>223</v>
      </c>
      <c r="B122" s="26">
        <v>30</v>
      </c>
      <c r="C122" s="7" t="s">
        <v>224</v>
      </c>
      <c r="D122" s="9">
        <v>2526.9899999999998</v>
      </c>
      <c r="E122" s="74">
        <v>2530</v>
      </c>
      <c r="F122" s="74">
        <v>2530</v>
      </c>
      <c r="G122" s="74"/>
    </row>
    <row r="123" spans="1:7" x14ac:dyDescent="0.3">
      <c r="A123" s="7" t="s">
        <v>225</v>
      </c>
      <c r="B123" s="26">
        <v>1</v>
      </c>
      <c r="C123" s="7" t="s">
        <v>226</v>
      </c>
      <c r="D123" s="9">
        <v>2872.5</v>
      </c>
      <c r="E123" s="9">
        <f t="shared" si="23"/>
        <v>3016.125</v>
      </c>
      <c r="F123" s="9">
        <f t="shared" si="23"/>
        <v>3166.9312500000001</v>
      </c>
      <c r="G123" s="9"/>
    </row>
    <row r="124" spans="1:7" x14ac:dyDescent="0.3">
      <c r="A124" s="7" t="s">
        <v>227</v>
      </c>
      <c r="B124" s="26">
        <v>1</v>
      </c>
      <c r="C124" s="7" t="s">
        <v>228</v>
      </c>
      <c r="D124" s="9">
        <v>1506.29</v>
      </c>
      <c r="E124" s="9">
        <f t="shared" si="23"/>
        <v>1581.6044999999999</v>
      </c>
      <c r="F124" s="9">
        <f t="shared" si="23"/>
        <v>1660.6847250000001</v>
      </c>
      <c r="G124" s="9"/>
    </row>
    <row r="125" spans="1:7" x14ac:dyDescent="0.3">
      <c r="A125" s="7" t="s">
        <v>229</v>
      </c>
      <c r="B125" s="26" t="s">
        <v>9</v>
      </c>
      <c r="C125" s="7" t="s">
        <v>230</v>
      </c>
      <c r="D125" s="9">
        <v>35029.800000000003</v>
      </c>
      <c r="E125" s="9">
        <f t="shared" si="23"/>
        <v>36781.290000000008</v>
      </c>
      <c r="F125" s="9">
        <f t="shared" si="23"/>
        <v>38620.354500000009</v>
      </c>
      <c r="G125" s="9"/>
    </row>
    <row r="126" spans="1:7" ht="13.95" customHeight="1" x14ac:dyDescent="0.3">
      <c r="A126" s="7" t="s">
        <v>231</v>
      </c>
      <c r="B126" s="26">
        <v>31</v>
      </c>
      <c r="C126" s="7" t="s">
        <v>232</v>
      </c>
      <c r="D126" s="9">
        <v>15000</v>
      </c>
      <c r="E126" s="9">
        <f t="shared" si="23"/>
        <v>15750</v>
      </c>
      <c r="F126" s="9">
        <f t="shared" si="23"/>
        <v>16537.5</v>
      </c>
      <c r="G126" s="9"/>
    </row>
    <row r="127" spans="1:7" x14ac:dyDescent="0.3">
      <c r="A127" s="24" t="s">
        <v>233</v>
      </c>
      <c r="B127" s="26">
        <v>31</v>
      </c>
      <c r="C127" s="24" t="s">
        <v>234</v>
      </c>
      <c r="D127" s="9">
        <v>17765.730000000003</v>
      </c>
      <c r="E127" s="9">
        <f t="shared" si="23"/>
        <v>18654.016500000005</v>
      </c>
      <c r="F127" s="9">
        <f t="shared" si="23"/>
        <v>19586.717325000005</v>
      </c>
      <c r="G127" s="9"/>
    </row>
    <row r="128" spans="1:7" x14ac:dyDescent="0.3">
      <c r="A128" s="7" t="s">
        <v>235</v>
      </c>
      <c r="B128" s="26" t="s">
        <v>9</v>
      </c>
      <c r="C128" s="7" t="s">
        <v>236</v>
      </c>
      <c r="D128" s="9">
        <v>5472.87</v>
      </c>
      <c r="E128" s="9">
        <f t="shared" si="23"/>
        <v>5746.5135</v>
      </c>
      <c r="F128" s="9">
        <f t="shared" si="23"/>
        <v>6033.8391750000001</v>
      </c>
      <c r="G128" s="9"/>
    </row>
    <row r="129" spans="1:17" x14ac:dyDescent="0.3">
      <c r="A129" s="7" t="s">
        <v>235</v>
      </c>
      <c r="B129" s="26">
        <v>31</v>
      </c>
      <c r="C129" s="7" t="s">
        <v>237</v>
      </c>
      <c r="D129" s="9">
        <v>3348.0099999999993</v>
      </c>
      <c r="E129" s="9">
        <f t="shared" si="23"/>
        <v>3515.4104999999995</v>
      </c>
      <c r="F129" s="9">
        <f t="shared" si="23"/>
        <v>3691.1810249999994</v>
      </c>
      <c r="G129" s="9"/>
    </row>
    <row r="130" spans="1:17" x14ac:dyDescent="0.3">
      <c r="A130" s="7" t="s">
        <v>238</v>
      </c>
      <c r="B130" s="26" t="s">
        <v>9</v>
      </c>
      <c r="C130" s="7" t="s">
        <v>239</v>
      </c>
      <c r="D130" s="9">
        <v>264.39</v>
      </c>
      <c r="E130" s="9">
        <f t="shared" si="23"/>
        <v>277.60950000000003</v>
      </c>
      <c r="F130" s="9">
        <f t="shared" si="23"/>
        <v>291.48997500000002</v>
      </c>
      <c r="G130" s="9"/>
    </row>
    <row r="131" spans="1:17" x14ac:dyDescent="0.3">
      <c r="A131" s="7" t="s">
        <v>238</v>
      </c>
      <c r="B131" s="26">
        <v>31</v>
      </c>
      <c r="C131" s="7" t="s">
        <v>240</v>
      </c>
      <c r="D131" s="9">
        <v>113.20000000000002</v>
      </c>
      <c r="E131" s="9">
        <f t="shared" si="23"/>
        <v>118.86000000000003</v>
      </c>
      <c r="F131" s="9">
        <f t="shared" si="23"/>
        <v>124.80300000000004</v>
      </c>
      <c r="G131" s="9"/>
    </row>
    <row r="132" spans="1:17" x14ac:dyDescent="0.3">
      <c r="A132" s="7" t="s">
        <v>241</v>
      </c>
      <c r="B132" s="26" t="s">
        <v>9</v>
      </c>
      <c r="C132" s="7" t="s">
        <v>242</v>
      </c>
      <c r="D132" s="9">
        <v>23.420000000000005</v>
      </c>
      <c r="E132" s="74">
        <v>25</v>
      </c>
      <c r="F132" s="74">
        <v>25</v>
      </c>
      <c r="G132" s="74"/>
    </row>
    <row r="133" spans="1:17" x14ac:dyDescent="0.3">
      <c r="A133" s="7" t="s">
        <v>241</v>
      </c>
      <c r="B133" s="26">
        <v>31</v>
      </c>
      <c r="C133" s="7" t="s">
        <v>243</v>
      </c>
      <c r="D133" s="9">
        <v>10.780000000000001</v>
      </c>
      <c r="E133" s="74">
        <v>10</v>
      </c>
      <c r="F133" s="74">
        <v>10</v>
      </c>
      <c r="G133" s="74"/>
    </row>
    <row r="134" spans="1:17" x14ac:dyDescent="0.3">
      <c r="A134" s="7" t="s">
        <v>244</v>
      </c>
      <c r="B134" s="26">
        <v>1</v>
      </c>
      <c r="C134" s="7" t="s">
        <v>245</v>
      </c>
      <c r="D134" s="9">
        <v>1200</v>
      </c>
      <c r="E134" s="74">
        <v>1200</v>
      </c>
      <c r="F134" s="74">
        <v>1200</v>
      </c>
      <c r="G134" s="74"/>
    </row>
    <row r="135" spans="1:17" x14ac:dyDescent="0.3">
      <c r="A135" s="7" t="s">
        <v>246</v>
      </c>
      <c r="B135" s="26">
        <v>31</v>
      </c>
      <c r="C135" s="7" t="s">
        <v>247</v>
      </c>
      <c r="D135" s="14">
        <v>1564</v>
      </c>
      <c r="E135" s="74">
        <v>1564</v>
      </c>
      <c r="F135" s="74">
        <v>1564</v>
      </c>
      <c r="G135" s="74"/>
    </row>
    <row r="136" spans="1:17" x14ac:dyDescent="0.3">
      <c r="A136" s="7" t="s">
        <v>248</v>
      </c>
      <c r="B136" s="26">
        <v>1</v>
      </c>
      <c r="C136" s="7" t="s">
        <v>249</v>
      </c>
      <c r="D136" s="9">
        <v>134.49</v>
      </c>
      <c r="E136" s="74">
        <v>150</v>
      </c>
      <c r="F136" s="74">
        <v>150</v>
      </c>
      <c r="G136" s="74"/>
    </row>
    <row r="137" spans="1:17" x14ac:dyDescent="0.3">
      <c r="A137" s="7" t="s">
        <v>248</v>
      </c>
      <c r="B137" s="26">
        <v>31</v>
      </c>
      <c r="C137" s="7" t="s">
        <v>250</v>
      </c>
      <c r="D137" s="14">
        <v>16990</v>
      </c>
      <c r="E137" s="74">
        <v>16990</v>
      </c>
      <c r="F137" s="74">
        <v>16990</v>
      </c>
      <c r="G137" s="74"/>
      <c r="H137" s="22" t="s">
        <v>7</v>
      </c>
      <c r="K137" s="22" t="s">
        <v>7</v>
      </c>
      <c r="N137" s="22" t="s">
        <v>7</v>
      </c>
      <c r="Q137" s="22" t="s">
        <v>7</v>
      </c>
    </row>
    <row r="138" spans="1:17" x14ac:dyDescent="0.3">
      <c r="A138" s="7" t="s">
        <v>251</v>
      </c>
      <c r="B138" s="26" t="s">
        <v>9</v>
      </c>
      <c r="C138" s="7" t="s">
        <v>252</v>
      </c>
      <c r="D138" s="9">
        <v>25642.9</v>
      </c>
      <c r="E138" s="9">
        <f t="shared" si="23"/>
        <v>26925.045000000002</v>
      </c>
      <c r="F138" s="9">
        <f t="shared" si="23"/>
        <v>28271.297250000003</v>
      </c>
      <c r="G138" s="9"/>
    </row>
    <row r="139" spans="1:17" x14ac:dyDescent="0.3">
      <c r="A139" s="7" t="s">
        <v>253</v>
      </c>
      <c r="B139" s="26" t="s">
        <v>9</v>
      </c>
      <c r="C139" s="7" t="s">
        <v>254</v>
      </c>
      <c r="D139" s="9">
        <v>2824.4500000000003</v>
      </c>
      <c r="E139" s="9">
        <f t="shared" si="23"/>
        <v>2965.6725000000006</v>
      </c>
      <c r="F139" s="9">
        <f t="shared" si="23"/>
        <v>3113.9561250000006</v>
      </c>
      <c r="G139" s="9"/>
    </row>
    <row r="140" spans="1:17" x14ac:dyDescent="0.3">
      <c r="A140" s="7" t="s">
        <v>255</v>
      </c>
      <c r="B140" s="26" t="s">
        <v>9</v>
      </c>
      <c r="C140" s="7" t="s">
        <v>256</v>
      </c>
      <c r="D140" s="9">
        <v>1467.5500000000002</v>
      </c>
      <c r="E140" s="9">
        <f t="shared" si="23"/>
        <v>1540.9275000000002</v>
      </c>
      <c r="F140" s="9">
        <f t="shared" si="23"/>
        <v>1617.9738750000004</v>
      </c>
      <c r="G140" s="9"/>
    </row>
    <row r="141" spans="1:17" x14ac:dyDescent="0.3">
      <c r="A141" s="7" t="s">
        <v>257</v>
      </c>
      <c r="B141" s="26" t="s">
        <v>9</v>
      </c>
      <c r="C141" s="7" t="s">
        <v>258</v>
      </c>
      <c r="D141" s="9">
        <v>843.41999999999985</v>
      </c>
      <c r="E141" s="9">
        <f t="shared" si="23"/>
        <v>885.59099999999989</v>
      </c>
      <c r="F141" s="9">
        <f t="shared" si="23"/>
        <v>929.87054999999998</v>
      </c>
      <c r="G141" s="9"/>
    </row>
    <row r="142" spans="1:17" x14ac:dyDescent="0.3">
      <c r="A142" s="7" t="s">
        <v>259</v>
      </c>
      <c r="B142" s="26" t="s">
        <v>9</v>
      </c>
      <c r="C142" s="7" t="s">
        <v>260</v>
      </c>
      <c r="D142" s="9">
        <v>1693.7899999999997</v>
      </c>
      <c r="E142" s="9">
        <f t="shared" si="23"/>
        <v>1778.4794999999997</v>
      </c>
      <c r="F142" s="9">
        <f t="shared" si="23"/>
        <v>1867.4034749999998</v>
      </c>
      <c r="G142" s="9"/>
    </row>
    <row r="143" spans="1:17" x14ac:dyDescent="0.3">
      <c r="A143" s="7" t="s">
        <v>261</v>
      </c>
      <c r="B143" s="26" t="s">
        <v>9</v>
      </c>
      <c r="C143" s="7" t="s">
        <v>262</v>
      </c>
      <c r="D143" s="9">
        <v>1440</v>
      </c>
      <c r="E143" s="9">
        <f t="shared" si="23"/>
        <v>1512</v>
      </c>
      <c r="F143" s="9">
        <f t="shared" si="23"/>
        <v>1587.6000000000001</v>
      </c>
      <c r="G143" s="9"/>
    </row>
    <row r="144" spans="1:17" x14ac:dyDescent="0.3">
      <c r="A144" s="7" t="s">
        <v>263</v>
      </c>
      <c r="B144" s="26" t="s">
        <v>9</v>
      </c>
      <c r="C144" s="7" t="s">
        <v>264</v>
      </c>
      <c r="D144" s="9">
        <v>376.41999999999996</v>
      </c>
      <c r="E144" s="9">
        <f t="shared" si="23"/>
        <v>395.24099999999999</v>
      </c>
      <c r="F144" s="9">
        <f t="shared" si="23"/>
        <v>415.00305000000003</v>
      </c>
      <c r="G144" s="9"/>
    </row>
    <row r="145" spans="1:7" x14ac:dyDescent="0.3">
      <c r="A145" s="7" t="s">
        <v>265</v>
      </c>
      <c r="B145" s="26" t="s">
        <v>9</v>
      </c>
      <c r="C145" s="7" t="s">
        <v>266</v>
      </c>
      <c r="D145" s="9">
        <v>1107.33</v>
      </c>
      <c r="E145" s="9">
        <f t="shared" si="23"/>
        <v>1162.6965</v>
      </c>
      <c r="F145" s="9">
        <f t="shared" si="23"/>
        <v>1220.8313250000001</v>
      </c>
      <c r="G145" s="9"/>
    </row>
    <row r="146" spans="1:7" x14ac:dyDescent="0.3">
      <c r="A146" s="7" t="s">
        <v>267</v>
      </c>
      <c r="B146" s="26" t="s">
        <v>9</v>
      </c>
      <c r="C146" s="7" t="s">
        <v>268</v>
      </c>
      <c r="D146" s="9">
        <v>1506.3999999999996</v>
      </c>
      <c r="E146" s="9">
        <f t="shared" si="23"/>
        <v>1581.7199999999996</v>
      </c>
      <c r="F146" s="9">
        <f t="shared" si="23"/>
        <v>1660.8059999999996</v>
      </c>
      <c r="G146" s="9"/>
    </row>
    <row r="147" spans="1:7" x14ac:dyDescent="0.3">
      <c r="A147" s="7" t="s">
        <v>269</v>
      </c>
      <c r="B147" s="26" t="s">
        <v>9</v>
      </c>
      <c r="C147" s="7" t="s">
        <v>270</v>
      </c>
      <c r="D147" s="9">
        <v>752.81</v>
      </c>
      <c r="E147" s="9">
        <f t="shared" si="23"/>
        <v>790.45049999999992</v>
      </c>
      <c r="F147" s="9">
        <f t="shared" si="23"/>
        <v>829.97302500000001</v>
      </c>
      <c r="G147" s="9"/>
    </row>
    <row r="148" spans="1:7" x14ac:dyDescent="0.3">
      <c r="A148" s="7" t="s">
        <v>271</v>
      </c>
      <c r="B148" s="26" t="s">
        <v>9</v>
      </c>
      <c r="C148" s="7" t="s">
        <v>272</v>
      </c>
      <c r="D148" s="9">
        <v>752.81</v>
      </c>
      <c r="E148" s="9">
        <f t="shared" si="23"/>
        <v>790.45049999999992</v>
      </c>
      <c r="F148" s="9">
        <f t="shared" si="23"/>
        <v>829.97302500000001</v>
      </c>
      <c r="G148" s="9"/>
    </row>
    <row r="149" spans="1:7" x14ac:dyDescent="0.3">
      <c r="A149" s="7" t="s">
        <v>273</v>
      </c>
      <c r="B149" s="26" t="s">
        <v>9</v>
      </c>
      <c r="C149" s="7" t="s">
        <v>274</v>
      </c>
      <c r="D149" s="9">
        <v>187.37999999999997</v>
      </c>
      <c r="E149" s="9">
        <f t="shared" si="23"/>
        <v>196.74899999999997</v>
      </c>
      <c r="F149" s="9">
        <f t="shared" si="23"/>
        <v>206.58644999999999</v>
      </c>
      <c r="G149" s="9"/>
    </row>
    <row r="150" spans="1:7" x14ac:dyDescent="0.3">
      <c r="A150" s="7" t="s">
        <v>275</v>
      </c>
      <c r="B150" s="26" t="s">
        <v>9</v>
      </c>
      <c r="C150" s="7" t="s">
        <v>276</v>
      </c>
      <c r="D150" s="9">
        <v>376.45</v>
      </c>
      <c r="E150" s="9">
        <f t="shared" si="23"/>
        <v>395.27249999999998</v>
      </c>
      <c r="F150" s="9">
        <f t="shared" si="23"/>
        <v>415.03612499999997</v>
      </c>
      <c r="G150" s="9"/>
    </row>
    <row r="151" spans="1:7" x14ac:dyDescent="0.3">
      <c r="A151" s="7" t="s">
        <v>277</v>
      </c>
      <c r="B151" s="26" t="s">
        <v>9</v>
      </c>
      <c r="C151" s="7" t="s">
        <v>278</v>
      </c>
      <c r="D151" s="9">
        <v>2070.1800000000003</v>
      </c>
      <c r="E151" s="9">
        <f t="shared" si="23"/>
        <v>2173.6890000000003</v>
      </c>
      <c r="F151" s="9">
        <f t="shared" si="23"/>
        <v>2282.3734500000005</v>
      </c>
      <c r="G151" s="9"/>
    </row>
    <row r="152" spans="1:7" x14ac:dyDescent="0.3">
      <c r="A152" s="7" t="s">
        <v>279</v>
      </c>
      <c r="B152" s="26" t="s">
        <v>9</v>
      </c>
      <c r="C152" s="7" t="s">
        <v>280</v>
      </c>
      <c r="D152" s="9">
        <v>2303.58</v>
      </c>
      <c r="E152" s="9">
        <f t="shared" ref="E152:F218" si="28">(D152*1.05)</f>
        <v>2418.759</v>
      </c>
      <c r="F152" s="9">
        <f t="shared" si="28"/>
        <v>2539.69695</v>
      </c>
      <c r="G152" s="9"/>
    </row>
    <row r="153" spans="1:7" x14ac:dyDescent="0.3">
      <c r="A153" s="7" t="s">
        <v>281</v>
      </c>
      <c r="B153" s="26">
        <v>1</v>
      </c>
      <c r="C153" s="7" t="s">
        <v>282</v>
      </c>
      <c r="D153" s="9">
        <v>169.04</v>
      </c>
      <c r="E153" s="9">
        <f t="shared" si="28"/>
        <v>177.49199999999999</v>
      </c>
      <c r="F153" s="9">
        <f t="shared" si="28"/>
        <v>186.36660000000001</v>
      </c>
      <c r="G153" s="9"/>
    </row>
    <row r="154" spans="1:7" x14ac:dyDescent="0.3">
      <c r="A154" s="7" t="s">
        <v>283</v>
      </c>
      <c r="B154" s="26">
        <v>1</v>
      </c>
      <c r="C154" s="7" t="s">
        <v>284</v>
      </c>
      <c r="D154" s="9">
        <v>1120</v>
      </c>
      <c r="E154" s="9">
        <f t="shared" si="28"/>
        <v>1176</v>
      </c>
      <c r="F154" s="9">
        <f t="shared" si="28"/>
        <v>1234.8</v>
      </c>
      <c r="G154" s="9"/>
    </row>
    <row r="155" spans="1:7" x14ac:dyDescent="0.3">
      <c r="A155" s="7" t="s">
        <v>285</v>
      </c>
      <c r="B155" s="26" t="s">
        <v>9</v>
      </c>
      <c r="C155" s="7" t="s">
        <v>286</v>
      </c>
      <c r="D155" s="9">
        <v>7651.5599999999995</v>
      </c>
      <c r="E155" s="9">
        <f t="shared" si="28"/>
        <v>8034.1379999999999</v>
      </c>
      <c r="F155" s="9">
        <f t="shared" si="28"/>
        <v>8435.8449000000001</v>
      </c>
      <c r="G155" s="9"/>
    </row>
    <row r="156" spans="1:7" x14ac:dyDescent="0.3">
      <c r="A156" s="7" t="s">
        <v>287</v>
      </c>
      <c r="B156" s="26" t="s">
        <v>9</v>
      </c>
      <c r="C156" s="7" t="s">
        <v>288</v>
      </c>
      <c r="D156" s="9">
        <v>960</v>
      </c>
      <c r="E156" s="9">
        <f t="shared" si="28"/>
        <v>1008</v>
      </c>
      <c r="F156" s="9">
        <f t="shared" si="28"/>
        <v>1058.4000000000001</v>
      </c>
      <c r="G156" s="9"/>
    </row>
    <row r="157" spans="1:7" x14ac:dyDescent="0.3">
      <c r="A157" s="7" t="s">
        <v>289</v>
      </c>
      <c r="B157" s="26">
        <v>1</v>
      </c>
      <c r="C157" s="7" t="s">
        <v>290</v>
      </c>
      <c r="D157" s="9">
        <v>150.22999999999999</v>
      </c>
      <c r="E157" s="9">
        <f t="shared" si="28"/>
        <v>157.7415</v>
      </c>
      <c r="F157" s="9">
        <f t="shared" si="28"/>
        <v>165.62857500000001</v>
      </c>
      <c r="G157" s="9"/>
    </row>
    <row r="158" spans="1:7" x14ac:dyDescent="0.3">
      <c r="A158" s="7" t="s">
        <v>291</v>
      </c>
      <c r="B158" s="26" t="s">
        <v>9</v>
      </c>
      <c r="C158" s="7" t="s">
        <v>292</v>
      </c>
      <c r="D158" s="9">
        <v>7136.35</v>
      </c>
      <c r="E158" s="9">
        <f t="shared" si="28"/>
        <v>7493.1675000000005</v>
      </c>
      <c r="F158" s="9">
        <f t="shared" si="28"/>
        <v>7867.8258750000005</v>
      </c>
      <c r="G158" s="9"/>
    </row>
    <row r="159" spans="1:7" x14ac:dyDescent="0.3">
      <c r="A159" s="7" t="s">
        <v>293</v>
      </c>
      <c r="B159" s="26" t="s">
        <v>9</v>
      </c>
      <c r="C159" s="7" t="s">
        <v>294</v>
      </c>
      <c r="D159" s="9">
        <v>1518.97</v>
      </c>
      <c r="E159" s="9">
        <f t="shared" si="28"/>
        <v>1594.9185</v>
      </c>
      <c r="F159" s="9">
        <f t="shared" si="28"/>
        <v>1674.6644250000002</v>
      </c>
      <c r="G159" s="9"/>
    </row>
    <row r="160" spans="1:7" x14ac:dyDescent="0.3">
      <c r="A160" s="7" t="s">
        <v>295</v>
      </c>
      <c r="B160" s="26" t="s">
        <v>9</v>
      </c>
      <c r="C160" s="7" t="s">
        <v>296</v>
      </c>
      <c r="D160" s="9">
        <v>3413.4700000000003</v>
      </c>
      <c r="E160" s="9">
        <f t="shared" si="28"/>
        <v>3584.1435000000006</v>
      </c>
      <c r="F160" s="9">
        <f t="shared" si="28"/>
        <v>3763.3506750000006</v>
      </c>
      <c r="G160" s="9"/>
    </row>
    <row r="161" spans="1:19" x14ac:dyDescent="0.3">
      <c r="A161" s="7" t="s">
        <v>297</v>
      </c>
      <c r="B161" s="26" t="s">
        <v>9</v>
      </c>
      <c r="C161" s="7" t="s">
        <v>298</v>
      </c>
      <c r="D161" s="9">
        <v>752.81</v>
      </c>
      <c r="E161" s="9">
        <f t="shared" si="28"/>
        <v>790.45049999999992</v>
      </c>
      <c r="F161" s="9">
        <f t="shared" si="28"/>
        <v>829.97302500000001</v>
      </c>
      <c r="G161" s="9"/>
      <c r="H161" s="22" t="s">
        <v>7</v>
      </c>
      <c r="K161" s="22" t="s">
        <v>7</v>
      </c>
      <c r="N161" s="22" t="s">
        <v>7</v>
      </c>
      <c r="Q161" s="22" t="s">
        <v>7</v>
      </c>
    </row>
    <row r="162" spans="1:19" x14ac:dyDescent="0.3">
      <c r="A162" s="7" t="s">
        <v>299</v>
      </c>
      <c r="B162" s="26" t="s">
        <v>9</v>
      </c>
      <c r="C162" s="7" t="s">
        <v>300</v>
      </c>
      <c r="D162" s="9">
        <v>81.17</v>
      </c>
      <c r="E162" s="9">
        <f t="shared" si="28"/>
        <v>85.228500000000011</v>
      </c>
      <c r="F162" s="9">
        <f t="shared" si="28"/>
        <v>89.489925000000014</v>
      </c>
      <c r="G162" s="9"/>
      <c r="H162" s="22" t="s">
        <v>7</v>
      </c>
      <c r="K162" s="22" t="s">
        <v>7</v>
      </c>
      <c r="N162" s="22" t="s">
        <v>7</v>
      </c>
      <c r="Q162" s="22" t="s">
        <v>7</v>
      </c>
    </row>
    <row r="163" spans="1:19" x14ac:dyDescent="0.3">
      <c r="A163" s="7" t="s">
        <v>301</v>
      </c>
      <c r="B163" s="26" t="s">
        <v>9</v>
      </c>
      <c r="C163" s="7" t="s">
        <v>302</v>
      </c>
      <c r="D163" s="9">
        <v>5.6499999999999995</v>
      </c>
      <c r="E163" s="9">
        <f t="shared" si="28"/>
        <v>5.9325000000000001</v>
      </c>
      <c r="F163" s="9">
        <f t="shared" si="28"/>
        <v>6.2291250000000007</v>
      </c>
      <c r="G163" s="9"/>
    </row>
    <row r="164" spans="1:19" x14ac:dyDescent="0.3">
      <c r="A164" s="7" t="s">
        <v>303</v>
      </c>
      <c r="B164" s="26" t="s">
        <v>9</v>
      </c>
      <c r="C164" s="7" t="s">
        <v>304</v>
      </c>
      <c r="D164" s="9">
        <v>105252.1</v>
      </c>
      <c r="E164" s="9">
        <v>135000</v>
      </c>
      <c r="F164" s="9">
        <f t="shared" si="28"/>
        <v>141750</v>
      </c>
      <c r="G164" s="9"/>
    </row>
    <row r="165" spans="1:19" s="19" customFormat="1" x14ac:dyDescent="0.3">
      <c r="A165" s="13" t="s">
        <v>305</v>
      </c>
      <c r="B165" s="36">
        <v>1</v>
      </c>
      <c r="C165" s="13" t="s">
        <v>306</v>
      </c>
      <c r="D165" s="14">
        <v>50000</v>
      </c>
      <c r="E165" s="74">
        <v>50000</v>
      </c>
      <c r="F165" s="74">
        <v>50000</v>
      </c>
      <c r="G165" s="74"/>
      <c r="H165" s="38"/>
      <c r="I165" s="37"/>
      <c r="J165" s="37"/>
      <c r="K165" s="38"/>
      <c r="L165" s="37"/>
      <c r="M165" s="37"/>
      <c r="N165" s="38"/>
      <c r="O165" s="37"/>
      <c r="P165" s="37"/>
      <c r="Q165" s="38"/>
      <c r="R165" s="37"/>
      <c r="S165" s="37"/>
    </row>
    <row r="166" spans="1:19" x14ac:dyDescent="0.3">
      <c r="A166" s="24" t="s">
        <v>307</v>
      </c>
      <c r="B166" s="26">
        <v>1</v>
      </c>
      <c r="C166" s="24" t="s">
        <v>308</v>
      </c>
      <c r="D166" s="9">
        <v>41164.880000000005</v>
      </c>
      <c r="E166" s="9">
        <f t="shared" si="28"/>
        <v>43223.124000000003</v>
      </c>
      <c r="F166" s="9">
        <f t="shared" si="28"/>
        <v>45384.280200000008</v>
      </c>
      <c r="G166" s="9"/>
    </row>
    <row r="167" spans="1:19" x14ac:dyDescent="0.3">
      <c r="A167" s="24" t="s">
        <v>309</v>
      </c>
      <c r="B167" s="26">
        <v>1</v>
      </c>
      <c r="C167" s="24" t="s">
        <v>310</v>
      </c>
      <c r="D167" s="9">
        <v>4476.1099999999997</v>
      </c>
      <c r="E167" s="9">
        <f t="shared" si="28"/>
        <v>4699.9155000000001</v>
      </c>
      <c r="F167" s="9">
        <f t="shared" si="28"/>
        <v>4934.9112750000004</v>
      </c>
      <c r="G167" s="9"/>
    </row>
    <row r="168" spans="1:19" x14ac:dyDescent="0.3">
      <c r="A168" s="24" t="s">
        <v>311</v>
      </c>
      <c r="B168" s="26">
        <v>1</v>
      </c>
      <c r="C168" s="24" t="s">
        <v>312</v>
      </c>
      <c r="D168" s="9">
        <v>315.34000000000003</v>
      </c>
      <c r="E168" s="9">
        <f t="shared" si="28"/>
        <v>331.10700000000003</v>
      </c>
      <c r="F168" s="9">
        <f t="shared" si="28"/>
        <v>347.66235000000006</v>
      </c>
      <c r="G168" s="9"/>
    </row>
    <row r="169" spans="1:19" x14ac:dyDescent="0.3">
      <c r="A169" s="24" t="s">
        <v>313</v>
      </c>
      <c r="B169" s="26">
        <v>1</v>
      </c>
      <c r="C169" s="24" t="s">
        <v>314</v>
      </c>
      <c r="D169" s="9">
        <v>34.20000000000001</v>
      </c>
      <c r="E169" s="74">
        <v>35</v>
      </c>
      <c r="F169" s="74">
        <v>35</v>
      </c>
      <c r="G169" s="74"/>
    </row>
    <row r="170" spans="1:19" x14ac:dyDescent="0.3">
      <c r="A170" s="24" t="s">
        <v>315</v>
      </c>
      <c r="B170" s="26">
        <v>1</v>
      </c>
      <c r="C170" s="24" t="s">
        <v>316</v>
      </c>
      <c r="D170" s="9">
        <v>9242.7900000000009</v>
      </c>
      <c r="E170" s="9">
        <f t="shared" si="28"/>
        <v>9704.929500000002</v>
      </c>
      <c r="F170" s="9">
        <f t="shared" si="28"/>
        <v>10190.175975000002</v>
      </c>
      <c r="G170" s="9"/>
    </row>
    <row r="171" spans="1:19" x14ac:dyDescent="0.3">
      <c r="A171" s="24" t="s">
        <v>317</v>
      </c>
      <c r="B171" s="26">
        <v>1</v>
      </c>
      <c r="C171" s="24" t="s">
        <v>318</v>
      </c>
      <c r="D171" s="9">
        <v>94.81</v>
      </c>
      <c r="E171" s="74">
        <v>150</v>
      </c>
      <c r="F171" s="74">
        <v>150</v>
      </c>
      <c r="G171" s="74"/>
    </row>
    <row r="172" spans="1:19" x14ac:dyDescent="0.3">
      <c r="A172" s="24" t="s">
        <v>319</v>
      </c>
      <c r="B172" s="26">
        <v>1</v>
      </c>
      <c r="C172" s="24" t="s">
        <v>320</v>
      </c>
      <c r="D172" s="9">
        <v>714</v>
      </c>
      <c r="E172" s="9">
        <f t="shared" si="28"/>
        <v>749.7</v>
      </c>
      <c r="F172" s="9">
        <f t="shared" si="28"/>
        <v>787.18500000000006</v>
      </c>
      <c r="G172" s="9"/>
    </row>
    <row r="173" spans="1:19" x14ac:dyDescent="0.3">
      <c r="A173" s="7" t="s">
        <v>321</v>
      </c>
      <c r="B173" s="26" t="s">
        <v>9</v>
      </c>
      <c r="C173" s="7" t="s">
        <v>322</v>
      </c>
      <c r="D173" s="9">
        <v>16548.54</v>
      </c>
      <c r="E173" s="74">
        <v>39732</v>
      </c>
      <c r="F173" s="9">
        <f t="shared" si="28"/>
        <v>41718.6</v>
      </c>
      <c r="G173" s="9"/>
      <c r="H173" s="22" t="s">
        <v>7</v>
      </c>
      <c r="K173" s="22" t="s">
        <v>7</v>
      </c>
      <c r="N173" s="22" t="s">
        <v>7</v>
      </c>
      <c r="Q173" s="22" t="s">
        <v>7</v>
      </c>
    </row>
    <row r="174" spans="1:19" x14ac:dyDescent="0.3">
      <c r="A174" s="7" t="s">
        <v>321</v>
      </c>
      <c r="B174" s="26" t="s">
        <v>65</v>
      </c>
      <c r="C174" s="7" t="s">
        <v>323</v>
      </c>
      <c r="D174" s="9">
        <v>19275</v>
      </c>
      <c r="E174" s="74">
        <v>0</v>
      </c>
      <c r="F174" s="74">
        <v>0</v>
      </c>
      <c r="G174" s="74"/>
    </row>
    <row r="175" spans="1:19" x14ac:dyDescent="0.3">
      <c r="A175" s="7" t="s">
        <v>324</v>
      </c>
      <c r="B175" s="26" t="s">
        <v>9</v>
      </c>
      <c r="C175" s="7" t="s">
        <v>325</v>
      </c>
      <c r="D175" s="9">
        <v>2997.8999999999996</v>
      </c>
      <c r="E175" s="9">
        <f t="shared" si="28"/>
        <v>3147.7949999999996</v>
      </c>
      <c r="F175" s="9">
        <f t="shared" si="28"/>
        <v>3305.1847499999999</v>
      </c>
      <c r="G175" s="9"/>
    </row>
    <row r="176" spans="1:19" x14ac:dyDescent="0.3">
      <c r="A176" s="7" t="s">
        <v>326</v>
      </c>
      <c r="B176" s="26">
        <v>1</v>
      </c>
      <c r="C176" s="7" t="s">
        <v>327</v>
      </c>
      <c r="D176" s="9">
        <v>150</v>
      </c>
      <c r="E176" s="9">
        <f t="shared" si="28"/>
        <v>157.5</v>
      </c>
      <c r="F176" s="9">
        <f t="shared" si="28"/>
        <v>165.375</v>
      </c>
      <c r="G176" s="9"/>
    </row>
    <row r="177" spans="1:7" x14ac:dyDescent="0.3">
      <c r="A177" s="7" t="s">
        <v>328</v>
      </c>
      <c r="B177" s="26" t="s">
        <v>9</v>
      </c>
      <c r="C177" s="7" t="s">
        <v>329</v>
      </c>
      <c r="D177" s="9">
        <v>35766.54</v>
      </c>
      <c r="E177" s="9">
        <f t="shared" si="28"/>
        <v>37554.867000000006</v>
      </c>
      <c r="F177" s="9">
        <f t="shared" si="28"/>
        <v>39432.61035000001</v>
      </c>
      <c r="G177" s="9"/>
    </row>
    <row r="178" spans="1:7" x14ac:dyDescent="0.3">
      <c r="A178" s="7" t="s">
        <v>330</v>
      </c>
      <c r="B178" s="26" t="s">
        <v>9</v>
      </c>
      <c r="C178" s="7" t="s">
        <v>331</v>
      </c>
      <c r="D178" s="9">
        <v>3886.3999999999996</v>
      </c>
      <c r="E178" s="9">
        <f t="shared" si="28"/>
        <v>4080.72</v>
      </c>
      <c r="F178" s="9">
        <f t="shared" si="28"/>
        <v>4284.7560000000003</v>
      </c>
      <c r="G178" s="9"/>
    </row>
    <row r="179" spans="1:7" x14ac:dyDescent="0.3">
      <c r="A179" s="7" t="s">
        <v>332</v>
      </c>
      <c r="B179" s="26" t="s">
        <v>9</v>
      </c>
      <c r="C179" s="7" t="s">
        <v>333</v>
      </c>
      <c r="D179" s="9">
        <v>271.79000000000002</v>
      </c>
      <c r="E179" s="9">
        <f t="shared" si="28"/>
        <v>285.37950000000001</v>
      </c>
      <c r="F179" s="9">
        <f t="shared" si="28"/>
        <v>299.64847500000002</v>
      </c>
      <c r="G179" s="9"/>
    </row>
    <row r="180" spans="1:7" x14ac:dyDescent="0.3">
      <c r="A180" s="7" t="s">
        <v>334</v>
      </c>
      <c r="B180" s="26" t="s">
        <v>9</v>
      </c>
      <c r="C180" s="7" t="s">
        <v>335</v>
      </c>
      <c r="D180" s="9">
        <v>34.20000000000001</v>
      </c>
      <c r="E180" s="74">
        <v>35</v>
      </c>
      <c r="F180" s="74">
        <v>35</v>
      </c>
      <c r="G180" s="74"/>
    </row>
    <row r="181" spans="1:7" x14ac:dyDescent="0.3">
      <c r="A181" s="7" t="s">
        <v>336</v>
      </c>
      <c r="B181" s="26" t="s">
        <v>9</v>
      </c>
      <c r="C181" s="7" t="s">
        <v>337</v>
      </c>
      <c r="D181" s="9">
        <v>1100</v>
      </c>
      <c r="E181" s="74">
        <v>1200</v>
      </c>
      <c r="F181" s="74">
        <v>1200</v>
      </c>
      <c r="G181" s="74"/>
    </row>
    <row r="182" spans="1:7" x14ac:dyDescent="0.3">
      <c r="A182" s="7" t="s">
        <v>607</v>
      </c>
      <c r="B182" s="26">
        <v>30</v>
      </c>
      <c r="C182" s="7" t="s">
        <v>608</v>
      </c>
      <c r="D182" s="9">
        <v>0</v>
      </c>
      <c r="E182" s="74">
        <v>0</v>
      </c>
      <c r="F182" s="74">
        <v>0</v>
      </c>
      <c r="G182" s="74"/>
    </row>
    <row r="183" spans="1:7" x14ac:dyDescent="0.3">
      <c r="A183" s="13" t="s">
        <v>338</v>
      </c>
      <c r="B183" s="36" t="s">
        <v>9</v>
      </c>
      <c r="C183" s="13" t="s">
        <v>339</v>
      </c>
      <c r="D183" s="14">
        <v>1645</v>
      </c>
      <c r="E183" s="74">
        <v>150</v>
      </c>
      <c r="F183" s="74">
        <v>150</v>
      </c>
      <c r="G183" s="74"/>
    </row>
    <row r="184" spans="1:7" x14ac:dyDescent="0.3">
      <c r="A184" s="7" t="s">
        <v>338</v>
      </c>
      <c r="B184" s="26">
        <v>30</v>
      </c>
      <c r="C184" s="7" t="s">
        <v>340</v>
      </c>
      <c r="D184" s="9">
        <v>320</v>
      </c>
      <c r="E184" s="74">
        <v>1645</v>
      </c>
      <c r="F184" s="74">
        <v>1645</v>
      </c>
      <c r="G184" s="74"/>
    </row>
    <row r="185" spans="1:7" x14ac:dyDescent="0.3">
      <c r="A185" s="7" t="s">
        <v>341</v>
      </c>
      <c r="B185" s="26">
        <v>1</v>
      </c>
      <c r="C185" s="7" t="s">
        <v>342</v>
      </c>
      <c r="D185" s="9">
        <v>0</v>
      </c>
      <c r="E185" s="74">
        <v>180</v>
      </c>
      <c r="F185" s="74">
        <v>180</v>
      </c>
      <c r="G185" s="74"/>
    </row>
    <row r="186" spans="1:7" x14ac:dyDescent="0.3">
      <c r="A186" s="7" t="s">
        <v>343</v>
      </c>
      <c r="B186" s="26">
        <v>1</v>
      </c>
      <c r="C186" s="7" t="s">
        <v>344</v>
      </c>
      <c r="D186" s="9">
        <v>100</v>
      </c>
      <c r="E186" s="9">
        <f t="shared" si="28"/>
        <v>105</v>
      </c>
      <c r="F186" s="9">
        <f t="shared" si="28"/>
        <v>110.25</v>
      </c>
      <c r="G186" s="9"/>
    </row>
    <row r="187" spans="1:7" x14ac:dyDescent="0.3">
      <c r="A187" s="7" t="s">
        <v>345</v>
      </c>
      <c r="B187" s="26">
        <v>1</v>
      </c>
      <c r="C187" s="7" t="s">
        <v>346</v>
      </c>
      <c r="D187" s="9">
        <v>14.89</v>
      </c>
      <c r="E187" s="9">
        <f t="shared" si="28"/>
        <v>15.634500000000001</v>
      </c>
      <c r="F187" s="9">
        <f t="shared" si="28"/>
        <v>16.416225000000001</v>
      </c>
      <c r="G187" s="9"/>
    </row>
    <row r="188" spans="1:7" x14ac:dyDescent="0.3">
      <c r="A188" s="7" t="s">
        <v>347</v>
      </c>
      <c r="B188" s="26">
        <v>1</v>
      </c>
      <c r="C188" s="7" t="s">
        <v>348</v>
      </c>
      <c r="D188" s="9">
        <v>3.34</v>
      </c>
      <c r="E188" s="9">
        <f t="shared" si="28"/>
        <v>3.5070000000000001</v>
      </c>
      <c r="F188" s="9">
        <f t="shared" si="28"/>
        <v>3.6823500000000005</v>
      </c>
      <c r="G188" s="9"/>
    </row>
    <row r="189" spans="1:7" x14ac:dyDescent="0.3">
      <c r="A189" s="7" t="s">
        <v>349</v>
      </c>
      <c r="B189" s="26" t="s">
        <v>9</v>
      </c>
      <c r="C189" s="7" t="s">
        <v>350</v>
      </c>
      <c r="D189" s="9">
        <v>1680</v>
      </c>
      <c r="E189" s="9">
        <f t="shared" si="28"/>
        <v>1764</v>
      </c>
      <c r="F189" s="9">
        <f t="shared" si="28"/>
        <v>1852.2</v>
      </c>
      <c r="G189" s="9"/>
    </row>
    <row r="190" spans="1:7" x14ac:dyDescent="0.3">
      <c r="A190" s="7" t="s">
        <v>351</v>
      </c>
      <c r="B190" s="26" t="s">
        <v>9</v>
      </c>
      <c r="C190" s="7" t="s">
        <v>352</v>
      </c>
      <c r="D190" s="9">
        <v>1300</v>
      </c>
      <c r="E190" s="9">
        <f t="shared" si="28"/>
        <v>1365</v>
      </c>
      <c r="F190" s="9">
        <f t="shared" si="28"/>
        <v>1433.25</v>
      </c>
      <c r="G190" s="9"/>
    </row>
    <row r="191" spans="1:7" x14ac:dyDescent="0.3">
      <c r="A191" s="7" t="s">
        <v>353</v>
      </c>
      <c r="B191" s="26">
        <v>1</v>
      </c>
      <c r="C191" s="7" t="s">
        <v>354</v>
      </c>
      <c r="D191" s="9">
        <v>716.8</v>
      </c>
      <c r="E191" s="9">
        <f t="shared" si="28"/>
        <v>752.64</v>
      </c>
      <c r="F191" s="9">
        <f t="shared" si="28"/>
        <v>790.27200000000005</v>
      </c>
      <c r="G191" s="9"/>
    </row>
    <row r="192" spans="1:7" x14ac:dyDescent="0.3">
      <c r="A192" s="7" t="s">
        <v>355</v>
      </c>
      <c r="B192" s="26">
        <v>1</v>
      </c>
      <c r="C192" s="7" t="s">
        <v>356</v>
      </c>
      <c r="D192" s="9">
        <v>9.2899999999999991</v>
      </c>
      <c r="E192" s="9">
        <f t="shared" si="28"/>
        <v>9.7545000000000002</v>
      </c>
      <c r="F192" s="9">
        <f t="shared" si="28"/>
        <v>10.242225000000001</v>
      </c>
      <c r="G192" s="9"/>
    </row>
    <row r="193" spans="1:17" x14ac:dyDescent="0.3">
      <c r="A193" s="7" t="s">
        <v>357</v>
      </c>
      <c r="B193" s="26">
        <v>1</v>
      </c>
      <c r="C193" s="7" t="s">
        <v>358</v>
      </c>
      <c r="D193" s="9">
        <v>4.8500000000000005</v>
      </c>
      <c r="E193" s="9">
        <f t="shared" si="28"/>
        <v>5.0925000000000011</v>
      </c>
      <c r="F193" s="9">
        <f t="shared" si="28"/>
        <v>5.347125000000001</v>
      </c>
      <c r="G193" s="9"/>
    </row>
    <row r="194" spans="1:17" x14ac:dyDescent="0.3">
      <c r="A194" s="7" t="s">
        <v>359</v>
      </c>
      <c r="B194" s="26" t="s">
        <v>9</v>
      </c>
      <c r="C194" s="7" t="s">
        <v>360</v>
      </c>
      <c r="D194" s="9">
        <v>4006.3</v>
      </c>
      <c r="E194" s="9">
        <f t="shared" si="28"/>
        <v>4206.6150000000007</v>
      </c>
      <c r="F194" s="9">
        <f t="shared" si="28"/>
        <v>4416.9457500000008</v>
      </c>
      <c r="G194" s="9"/>
    </row>
    <row r="195" spans="1:17" x14ac:dyDescent="0.3">
      <c r="A195" s="7" t="s">
        <v>359</v>
      </c>
      <c r="B195" s="26">
        <v>30</v>
      </c>
      <c r="C195" s="7" t="s">
        <v>361</v>
      </c>
      <c r="D195" s="9">
        <v>6220.35</v>
      </c>
      <c r="E195" s="74">
        <v>6220</v>
      </c>
      <c r="F195" s="74">
        <v>6220</v>
      </c>
      <c r="G195" s="74"/>
    </row>
    <row r="196" spans="1:17" x14ac:dyDescent="0.3">
      <c r="A196" s="7" t="s">
        <v>359</v>
      </c>
      <c r="B196" s="26">
        <v>26</v>
      </c>
      <c r="C196" s="7" t="s">
        <v>362</v>
      </c>
      <c r="D196" s="9">
        <v>5091</v>
      </c>
      <c r="E196" s="74">
        <v>5091</v>
      </c>
      <c r="F196" s="74">
        <v>5091</v>
      </c>
      <c r="G196" s="74"/>
    </row>
    <row r="197" spans="1:17" x14ac:dyDescent="0.3">
      <c r="A197" s="7" t="s">
        <v>363</v>
      </c>
      <c r="B197" s="26">
        <v>1</v>
      </c>
      <c r="C197" s="7" t="s">
        <v>364</v>
      </c>
      <c r="D197" s="9">
        <v>2000</v>
      </c>
      <c r="E197" s="74">
        <v>2000</v>
      </c>
      <c r="F197" s="74">
        <v>2000</v>
      </c>
      <c r="G197" s="74"/>
    </row>
    <row r="198" spans="1:17" x14ac:dyDescent="0.3">
      <c r="A198" s="7" t="s">
        <v>363</v>
      </c>
      <c r="B198" s="26">
        <v>26</v>
      </c>
      <c r="C198" s="7" t="s">
        <v>609</v>
      </c>
      <c r="D198" s="9">
        <v>1503</v>
      </c>
      <c r="E198" s="74">
        <v>1503</v>
      </c>
      <c r="F198" s="74">
        <v>1503</v>
      </c>
      <c r="G198" s="74"/>
    </row>
    <row r="199" spans="1:17" x14ac:dyDescent="0.3">
      <c r="A199" s="7" t="s">
        <v>363</v>
      </c>
      <c r="B199" s="26">
        <v>30</v>
      </c>
      <c r="C199" s="7" t="s">
        <v>610</v>
      </c>
      <c r="D199" s="9">
        <v>1529</v>
      </c>
      <c r="E199" s="74">
        <v>1529</v>
      </c>
      <c r="F199" s="74">
        <v>1529</v>
      </c>
      <c r="G199" s="74"/>
    </row>
    <row r="200" spans="1:17" x14ac:dyDescent="0.3">
      <c r="A200" s="7" t="s">
        <v>365</v>
      </c>
      <c r="B200" s="26" t="s">
        <v>9</v>
      </c>
      <c r="C200" s="7" t="s">
        <v>366</v>
      </c>
      <c r="D200" s="9">
        <v>2258.4100000000008</v>
      </c>
      <c r="E200" s="9">
        <f t="shared" si="28"/>
        <v>2371.3305000000009</v>
      </c>
      <c r="F200" s="9">
        <f t="shared" si="28"/>
        <v>2489.8970250000011</v>
      </c>
      <c r="G200" s="9"/>
      <c r="H200" s="22" t="s">
        <v>7</v>
      </c>
      <c r="K200" s="22" t="s">
        <v>7</v>
      </c>
      <c r="N200" s="22" t="s">
        <v>7</v>
      </c>
      <c r="Q200" s="22" t="s">
        <v>7</v>
      </c>
    </row>
    <row r="201" spans="1:17" x14ac:dyDescent="0.3">
      <c r="A201" s="7" t="s">
        <v>367</v>
      </c>
      <c r="B201" s="26" t="s">
        <v>9</v>
      </c>
      <c r="C201" s="7" t="s">
        <v>368</v>
      </c>
      <c r="D201" s="9">
        <v>242.8</v>
      </c>
      <c r="E201" s="9">
        <f t="shared" si="28"/>
        <v>254.94000000000003</v>
      </c>
      <c r="F201" s="9">
        <f t="shared" si="28"/>
        <v>267.68700000000001</v>
      </c>
      <c r="G201" s="9"/>
    </row>
    <row r="202" spans="1:17" x14ac:dyDescent="0.3">
      <c r="A202" s="7" t="s">
        <v>369</v>
      </c>
      <c r="B202" s="26" t="s">
        <v>9</v>
      </c>
      <c r="C202" s="7" t="s">
        <v>370</v>
      </c>
      <c r="D202" s="9">
        <v>16.979999999999997</v>
      </c>
      <c r="E202" s="9">
        <f t="shared" si="28"/>
        <v>17.828999999999997</v>
      </c>
      <c r="F202" s="9">
        <f t="shared" si="28"/>
        <v>18.720449999999996</v>
      </c>
      <c r="G202" s="9"/>
    </row>
    <row r="203" spans="1:17" x14ac:dyDescent="0.3">
      <c r="A203" s="7" t="s">
        <v>371</v>
      </c>
      <c r="B203" s="26">
        <v>1</v>
      </c>
      <c r="C203" s="7" t="s">
        <v>372</v>
      </c>
      <c r="D203" s="9">
        <v>2136.8500000000004</v>
      </c>
      <c r="E203" s="9">
        <f t="shared" si="28"/>
        <v>2243.6925000000006</v>
      </c>
      <c r="F203" s="9">
        <f t="shared" si="28"/>
        <v>2355.8771250000009</v>
      </c>
      <c r="G203" s="9"/>
      <c r="H203" s="22" t="s">
        <v>7</v>
      </c>
      <c r="K203" s="22" t="s">
        <v>7</v>
      </c>
      <c r="N203" s="22" t="s">
        <v>7</v>
      </c>
      <c r="Q203" s="22" t="s">
        <v>7</v>
      </c>
    </row>
    <row r="204" spans="1:17" x14ac:dyDescent="0.3">
      <c r="A204" s="7" t="s">
        <v>373</v>
      </c>
      <c r="B204" s="26" t="s">
        <v>9</v>
      </c>
      <c r="C204" s="7" t="s">
        <v>374</v>
      </c>
      <c r="D204" s="9">
        <v>9650</v>
      </c>
      <c r="E204" s="9">
        <f t="shared" si="28"/>
        <v>10132.5</v>
      </c>
      <c r="F204" s="9">
        <f t="shared" si="28"/>
        <v>10639.125</v>
      </c>
      <c r="G204" s="9"/>
    </row>
    <row r="205" spans="1:17" x14ac:dyDescent="0.3">
      <c r="A205" s="24" t="s">
        <v>375</v>
      </c>
      <c r="B205" s="26">
        <v>1</v>
      </c>
      <c r="C205" s="24" t="s">
        <v>376</v>
      </c>
      <c r="D205" s="9">
        <v>20663.5</v>
      </c>
      <c r="E205" s="74">
        <v>15000</v>
      </c>
      <c r="F205" s="74">
        <v>15000</v>
      </c>
      <c r="G205" s="74"/>
      <c r="H205" s="22" t="s">
        <v>7</v>
      </c>
      <c r="K205" s="22" t="s">
        <v>7</v>
      </c>
      <c r="N205" s="22" t="s">
        <v>7</v>
      </c>
      <c r="Q205" s="22" t="s">
        <v>7</v>
      </c>
    </row>
    <row r="206" spans="1:17" x14ac:dyDescent="0.3">
      <c r="A206" s="7" t="s">
        <v>377</v>
      </c>
      <c r="B206" s="26">
        <v>1</v>
      </c>
      <c r="C206" s="7" t="s">
        <v>378</v>
      </c>
      <c r="D206" s="9">
        <v>8761.4</v>
      </c>
      <c r="E206" s="9">
        <f t="shared" si="28"/>
        <v>9199.4699999999993</v>
      </c>
      <c r="F206" s="9">
        <f t="shared" si="28"/>
        <v>9659.4434999999994</v>
      </c>
      <c r="G206" s="9"/>
      <c r="H206" s="22" t="s">
        <v>7</v>
      </c>
      <c r="K206" s="22" t="s">
        <v>7</v>
      </c>
      <c r="N206" s="22" t="s">
        <v>7</v>
      </c>
      <c r="Q206" s="22" t="s">
        <v>7</v>
      </c>
    </row>
    <row r="207" spans="1:17" x14ac:dyDescent="0.3">
      <c r="A207" s="7" t="s">
        <v>379</v>
      </c>
      <c r="B207" s="26" t="s">
        <v>9</v>
      </c>
      <c r="C207" s="7" t="s">
        <v>380</v>
      </c>
      <c r="D207" s="9">
        <v>1228.6500000000001</v>
      </c>
      <c r="E207" s="9">
        <f t="shared" si="28"/>
        <v>1290.0825000000002</v>
      </c>
      <c r="F207" s="9">
        <f t="shared" si="28"/>
        <v>1354.5866250000004</v>
      </c>
      <c r="G207" s="9"/>
    </row>
    <row r="208" spans="1:17" x14ac:dyDescent="0.3">
      <c r="A208" s="24" t="s">
        <v>381</v>
      </c>
      <c r="B208" s="26">
        <v>1</v>
      </c>
      <c r="C208" s="24" t="s">
        <v>382</v>
      </c>
      <c r="D208" s="9">
        <v>60000</v>
      </c>
      <c r="E208" s="9">
        <f t="shared" si="28"/>
        <v>63000</v>
      </c>
      <c r="F208" s="9">
        <f t="shared" si="28"/>
        <v>66150</v>
      </c>
      <c r="G208" s="9"/>
    </row>
    <row r="209" spans="1:7" x14ac:dyDescent="0.3">
      <c r="A209" s="7" t="s">
        <v>383</v>
      </c>
      <c r="B209" s="26" t="s">
        <v>9</v>
      </c>
      <c r="C209" s="7" t="s">
        <v>384</v>
      </c>
      <c r="D209" s="9">
        <v>1032.3000000000002</v>
      </c>
      <c r="E209" s="9">
        <f t="shared" si="28"/>
        <v>1083.9150000000002</v>
      </c>
      <c r="F209" s="9">
        <f t="shared" si="28"/>
        <v>1138.1107500000003</v>
      </c>
      <c r="G209" s="9"/>
    </row>
    <row r="210" spans="1:7" x14ac:dyDescent="0.3">
      <c r="A210" s="7" t="s">
        <v>385</v>
      </c>
      <c r="B210" s="26" t="s">
        <v>9</v>
      </c>
      <c r="C210" s="7" t="s">
        <v>386</v>
      </c>
      <c r="D210" s="9">
        <v>10521.31</v>
      </c>
      <c r="E210" s="9">
        <f t="shared" ref="E210" si="29">(D210*1.05)</f>
        <v>11047.3755</v>
      </c>
      <c r="F210" s="9">
        <f t="shared" ref="F210" si="30">(E210*1.05)</f>
        <v>11599.744275000001</v>
      </c>
      <c r="G210" s="9"/>
    </row>
    <row r="211" spans="1:7" x14ac:dyDescent="0.3">
      <c r="A211" s="7" t="s">
        <v>387</v>
      </c>
      <c r="B211" s="26" t="s">
        <v>9</v>
      </c>
      <c r="C211" s="7" t="s">
        <v>388</v>
      </c>
      <c r="D211" s="9">
        <v>4418.9399999999996</v>
      </c>
      <c r="E211" s="9">
        <f t="shared" si="28"/>
        <v>4639.8869999999997</v>
      </c>
      <c r="F211" s="9">
        <f t="shared" si="28"/>
        <v>4871.8813499999997</v>
      </c>
      <c r="G211" s="9"/>
    </row>
    <row r="212" spans="1:7" x14ac:dyDescent="0.3">
      <c r="A212" s="7" t="s">
        <v>389</v>
      </c>
      <c r="B212" s="26" t="s">
        <v>9</v>
      </c>
      <c r="C212" s="7" t="s">
        <v>390</v>
      </c>
      <c r="D212" s="9">
        <v>1801</v>
      </c>
      <c r="E212" s="9">
        <f t="shared" si="28"/>
        <v>1891.0500000000002</v>
      </c>
      <c r="F212" s="9">
        <f t="shared" si="28"/>
        <v>1985.6025000000002</v>
      </c>
      <c r="G212" s="9"/>
    </row>
    <row r="213" spans="1:7" x14ac:dyDescent="0.3">
      <c r="A213" s="7" t="s">
        <v>391</v>
      </c>
      <c r="B213" s="26" t="s">
        <v>9</v>
      </c>
      <c r="C213" s="7" t="s">
        <v>392</v>
      </c>
      <c r="D213" s="40">
        <v>129884.04000000004</v>
      </c>
      <c r="E213" s="75">
        <f t="shared" ref="E213:F215" si="31">(D213*1.04)</f>
        <v>135079.40160000004</v>
      </c>
      <c r="F213" s="75">
        <f t="shared" si="31"/>
        <v>140482.57766400004</v>
      </c>
      <c r="G213" s="75"/>
    </row>
    <row r="214" spans="1:7" x14ac:dyDescent="0.3">
      <c r="A214" s="7" t="s">
        <v>393</v>
      </c>
      <c r="B214" s="26" t="s">
        <v>9</v>
      </c>
      <c r="C214" s="7" t="s">
        <v>394</v>
      </c>
      <c r="D214" s="40">
        <v>13805.109999999997</v>
      </c>
      <c r="E214" s="75">
        <f t="shared" si="31"/>
        <v>14357.314399999997</v>
      </c>
      <c r="F214" s="75">
        <f t="shared" si="31"/>
        <v>14931.606975999997</v>
      </c>
      <c r="G214" s="75"/>
    </row>
    <row r="215" spans="1:7" x14ac:dyDescent="0.3">
      <c r="A215" s="7" t="s">
        <v>395</v>
      </c>
      <c r="B215" s="26" t="s">
        <v>9</v>
      </c>
      <c r="C215" s="7" t="s">
        <v>396</v>
      </c>
      <c r="D215" s="40">
        <v>2262.5</v>
      </c>
      <c r="E215" s="75">
        <f t="shared" si="31"/>
        <v>2353</v>
      </c>
      <c r="F215" s="75">
        <f t="shared" si="31"/>
        <v>2447.12</v>
      </c>
      <c r="G215" s="75"/>
    </row>
    <row r="216" spans="1:7" x14ac:dyDescent="0.3">
      <c r="A216" s="7" t="s">
        <v>397</v>
      </c>
      <c r="B216" s="26" t="s">
        <v>9</v>
      </c>
      <c r="C216" s="7" t="s">
        <v>398</v>
      </c>
      <c r="D216" s="40">
        <v>342</v>
      </c>
      <c r="E216" s="74">
        <v>342</v>
      </c>
      <c r="F216" s="74">
        <v>342</v>
      </c>
      <c r="G216" s="74"/>
    </row>
    <row r="217" spans="1:7" x14ac:dyDescent="0.3">
      <c r="A217" s="7" t="s">
        <v>399</v>
      </c>
      <c r="B217" s="26" t="s">
        <v>9</v>
      </c>
      <c r="C217" s="7" t="s">
        <v>400</v>
      </c>
      <c r="D217" s="40">
        <v>9242.7900000000009</v>
      </c>
      <c r="E217" s="9">
        <f t="shared" si="28"/>
        <v>9704.929500000002</v>
      </c>
      <c r="F217" s="9">
        <f t="shared" si="28"/>
        <v>10190.175975000002</v>
      </c>
      <c r="G217" s="9"/>
    </row>
    <row r="218" spans="1:7" x14ac:dyDescent="0.3">
      <c r="A218" s="7" t="s">
        <v>401</v>
      </c>
      <c r="B218" s="26" t="s">
        <v>9</v>
      </c>
      <c r="C218" s="7" t="s">
        <v>402</v>
      </c>
      <c r="D218" s="40">
        <v>97.85</v>
      </c>
      <c r="E218" s="9">
        <f t="shared" si="28"/>
        <v>102.74249999999999</v>
      </c>
      <c r="F218" s="9">
        <f t="shared" si="28"/>
        <v>107.87962499999999</v>
      </c>
      <c r="G218" s="9"/>
    </row>
    <row r="219" spans="1:7" x14ac:dyDescent="0.3">
      <c r="A219" s="7" t="s">
        <v>403</v>
      </c>
      <c r="B219" s="26" t="s">
        <v>9</v>
      </c>
      <c r="C219" s="7" t="s">
        <v>404</v>
      </c>
      <c r="D219" s="40">
        <v>2367.85</v>
      </c>
      <c r="E219" s="9">
        <f t="shared" ref="E219:F256" si="32">(D219*1.05)</f>
        <v>2486.2424999999998</v>
      </c>
      <c r="F219" s="9">
        <f t="shared" si="32"/>
        <v>2610.5546249999998</v>
      </c>
      <c r="G219" s="9"/>
    </row>
    <row r="220" spans="1:7" x14ac:dyDescent="0.3">
      <c r="A220" s="7" t="s">
        <v>405</v>
      </c>
      <c r="B220" s="26" t="s">
        <v>9</v>
      </c>
      <c r="C220" s="7" t="s">
        <v>406</v>
      </c>
      <c r="D220" s="40">
        <v>1948.6</v>
      </c>
      <c r="E220" s="9">
        <f t="shared" si="32"/>
        <v>2046.03</v>
      </c>
      <c r="F220" s="9">
        <f t="shared" si="32"/>
        <v>2148.3315000000002</v>
      </c>
      <c r="G220" s="9"/>
    </row>
    <row r="221" spans="1:7" x14ac:dyDescent="0.3">
      <c r="A221" s="7" t="s">
        <v>407</v>
      </c>
      <c r="B221" s="26" t="s">
        <v>9</v>
      </c>
      <c r="C221" s="7" t="s">
        <v>408</v>
      </c>
      <c r="D221" s="40">
        <v>8074.7799999999988</v>
      </c>
      <c r="E221" s="9">
        <f t="shared" si="32"/>
        <v>8478.5189999999984</v>
      </c>
      <c r="F221" s="9">
        <f t="shared" si="32"/>
        <v>8902.4449499999992</v>
      </c>
      <c r="G221" s="9"/>
    </row>
    <row r="222" spans="1:7" x14ac:dyDescent="0.3">
      <c r="A222" s="7" t="s">
        <v>409</v>
      </c>
      <c r="B222" s="26" t="s">
        <v>9</v>
      </c>
      <c r="C222" s="7" t="s">
        <v>410</v>
      </c>
      <c r="D222" s="40">
        <v>6559.66</v>
      </c>
      <c r="E222" s="9">
        <f t="shared" si="32"/>
        <v>6887.643</v>
      </c>
      <c r="F222" s="9">
        <f t="shared" si="32"/>
        <v>7232.0251500000004</v>
      </c>
      <c r="G222" s="9"/>
    </row>
    <row r="223" spans="1:7" x14ac:dyDescent="0.3">
      <c r="A223" s="7" t="s">
        <v>411</v>
      </c>
      <c r="B223" s="26" t="s">
        <v>9</v>
      </c>
      <c r="C223" s="7" t="s">
        <v>412</v>
      </c>
      <c r="D223" s="40">
        <v>4777.5499999999993</v>
      </c>
      <c r="E223" s="9">
        <f t="shared" si="32"/>
        <v>5016.4274999999998</v>
      </c>
      <c r="F223" s="9">
        <f t="shared" si="32"/>
        <v>5267.2488750000002</v>
      </c>
      <c r="G223" s="9"/>
    </row>
    <row r="224" spans="1:7" x14ac:dyDescent="0.3">
      <c r="A224" s="7" t="s">
        <v>413</v>
      </c>
      <c r="B224" s="26" t="s">
        <v>9</v>
      </c>
      <c r="C224" s="7" t="s">
        <v>414</v>
      </c>
      <c r="D224" s="40">
        <v>31187.410000000007</v>
      </c>
      <c r="E224" s="9">
        <f t="shared" si="32"/>
        <v>32746.780500000008</v>
      </c>
      <c r="F224" s="9">
        <f t="shared" si="32"/>
        <v>34384.119525000009</v>
      </c>
      <c r="G224" s="9"/>
    </row>
    <row r="225" spans="1:18" x14ac:dyDescent="0.3">
      <c r="A225" s="7" t="s">
        <v>415</v>
      </c>
      <c r="B225" s="26" t="s">
        <v>9</v>
      </c>
      <c r="C225" s="7" t="s">
        <v>416</v>
      </c>
      <c r="D225" s="40">
        <v>34.20000000000001</v>
      </c>
      <c r="E225" s="74">
        <v>35</v>
      </c>
      <c r="F225" s="74">
        <v>35</v>
      </c>
      <c r="G225" s="74"/>
    </row>
    <row r="226" spans="1:18" x14ac:dyDescent="0.3">
      <c r="A226" s="7" t="s">
        <v>417</v>
      </c>
      <c r="B226" s="26" t="s">
        <v>9</v>
      </c>
      <c r="C226" s="7" t="s">
        <v>418</v>
      </c>
      <c r="D226" s="40">
        <v>9392.7900000000009</v>
      </c>
      <c r="E226" s="9">
        <f t="shared" si="32"/>
        <v>9862.429500000002</v>
      </c>
      <c r="F226" s="9">
        <f t="shared" si="32"/>
        <v>10355.550975000002</v>
      </c>
      <c r="G226" s="9"/>
      <c r="L226" s="23" t="s">
        <v>7</v>
      </c>
      <c r="O226" s="23" t="s">
        <v>7</v>
      </c>
      <c r="R226" s="23" t="s">
        <v>7</v>
      </c>
    </row>
    <row r="227" spans="1:18" x14ac:dyDescent="0.3">
      <c r="A227" s="7" t="s">
        <v>419</v>
      </c>
      <c r="B227" s="26" t="s">
        <v>9</v>
      </c>
      <c r="C227" s="7" t="s">
        <v>420</v>
      </c>
      <c r="D227" s="9">
        <v>91894.68</v>
      </c>
      <c r="E227" s="9">
        <f>(D227*1.04)</f>
        <v>95570.467199999999</v>
      </c>
      <c r="F227" s="9">
        <f>(E227*1.04)</f>
        <v>99393.285887999999</v>
      </c>
      <c r="G227" s="9"/>
    </row>
    <row r="228" spans="1:18" x14ac:dyDescent="0.3">
      <c r="A228" s="7" t="s">
        <v>421</v>
      </c>
      <c r="B228" s="26" t="s">
        <v>9</v>
      </c>
      <c r="C228" s="7" t="s">
        <v>422</v>
      </c>
      <c r="D228" s="9">
        <v>26127.199999999997</v>
      </c>
      <c r="E228" s="9">
        <f t="shared" si="32"/>
        <v>27433.559999999998</v>
      </c>
      <c r="F228" s="9">
        <f t="shared" si="32"/>
        <v>28805.237999999998</v>
      </c>
      <c r="G228" s="9"/>
    </row>
    <row r="229" spans="1:18" x14ac:dyDescent="0.3">
      <c r="A229" s="7" t="s">
        <v>423</v>
      </c>
      <c r="B229" s="26" t="s">
        <v>9</v>
      </c>
      <c r="C229" s="7" t="s">
        <v>424</v>
      </c>
      <c r="D229" s="9">
        <v>9806.9699999999993</v>
      </c>
      <c r="E229" s="75">
        <f>(D229*1.04)</f>
        <v>10199.248799999999</v>
      </c>
      <c r="F229" s="75">
        <f>(E229*1.04)</f>
        <v>10607.218751999999</v>
      </c>
      <c r="G229" s="75"/>
    </row>
    <row r="230" spans="1:18" x14ac:dyDescent="0.3">
      <c r="A230" s="7" t="s">
        <v>425</v>
      </c>
      <c r="B230" s="26" t="s">
        <v>9</v>
      </c>
      <c r="C230" s="7" t="s">
        <v>426</v>
      </c>
      <c r="D230" s="9">
        <v>1608.0800000000002</v>
      </c>
      <c r="E230" s="75">
        <f>(D230*1.04)</f>
        <v>1672.4032000000002</v>
      </c>
      <c r="F230" s="75">
        <f>(E230*1.04)</f>
        <v>1739.2993280000003</v>
      </c>
      <c r="G230" s="75"/>
    </row>
    <row r="231" spans="1:18" x14ac:dyDescent="0.3">
      <c r="A231" s="7" t="s">
        <v>427</v>
      </c>
      <c r="B231" s="26" t="s">
        <v>9</v>
      </c>
      <c r="C231" s="7" t="s">
        <v>428</v>
      </c>
      <c r="D231" s="9">
        <v>348.89000000000004</v>
      </c>
      <c r="E231" s="9">
        <f t="shared" si="32"/>
        <v>366.33450000000005</v>
      </c>
      <c r="F231" s="74">
        <v>377</v>
      </c>
      <c r="G231" s="74"/>
    </row>
    <row r="232" spans="1:18" x14ac:dyDescent="0.3">
      <c r="A232" s="7" t="s">
        <v>429</v>
      </c>
      <c r="B232" s="26" t="s">
        <v>9</v>
      </c>
      <c r="C232" s="7" t="s">
        <v>430</v>
      </c>
      <c r="D232" s="9">
        <v>2400</v>
      </c>
      <c r="E232" s="74">
        <v>2400</v>
      </c>
      <c r="F232" s="74">
        <v>2400</v>
      </c>
      <c r="G232" s="74"/>
    </row>
    <row r="233" spans="1:18" x14ac:dyDescent="0.3">
      <c r="A233" s="7" t="s">
        <v>431</v>
      </c>
      <c r="B233" s="26">
        <v>1</v>
      </c>
      <c r="C233" s="7" t="s">
        <v>432</v>
      </c>
      <c r="D233" s="9">
        <v>404.68</v>
      </c>
      <c r="E233" s="9">
        <f t="shared" si="32"/>
        <v>424.91400000000004</v>
      </c>
      <c r="F233" s="9">
        <f t="shared" si="32"/>
        <v>446.15970000000004</v>
      </c>
      <c r="G233" s="9"/>
    </row>
    <row r="234" spans="1:18" x14ac:dyDescent="0.3">
      <c r="A234" s="7" t="s">
        <v>433</v>
      </c>
      <c r="B234" s="26" t="s">
        <v>9</v>
      </c>
      <c r="C234" s="7" t="s">
        <v>434</v>
      </c>
      <c r="D234" s="9">
        <v>55593.55</v>
      </c>
      <c r="E234" s="9">
        <f t="shared" si="32"/>
        <v>58373.227500000008</v>
      </c>
      <c r="F234" s="9">
        <f t="shared" si="32"/>
        <v>61291.888875000011</v>
      </c>
      <c r="G234" s="9"/>
    </row>
    <row r="235" spans="1:18" x14ac:dyDescent="0.3">
      <c r="A235" s="7" t="s">
        <v>435</v>
      </c>
      <c r="B235" s="26" t="s">
        <v>9</v>
      </c>
      <c r="C235" s="7" t="s">
        <v>242</v>
      </c>
      <c r="D235" s="9">
        <v>34.20000000000001</v>
      </c>
      <c r="E235" s="74">
        <v>35</v>
      </c>
      <c r="F235" s="74">
        <v>35</v>
      </c>
      <c r="G235" s="74"/>
    </row>
    <row r="236" spans="1:18" x14ac:dyDescent="0.3">
      <c r="A236" s="7" t="s">
        <v>436</v>
      </c>
      <c r="B236" s="26" t="s">
        <v>9</v>
      </c>
      <c r="C236" s="7" t="s">
        <v>437</v>
      </c>
      <c r="D236" s="9">
        <v>9242.7900000000009</v>
      </c>
      <c r="E236" s="9">
        <f t="shared" si="32"/>
        <v>9704.929500000002</v>
      </c>
      <c r="F236" s="9">
        <f t="shared" si="32"/>
        <v>10190.175975000002</v>
      </c>
      <c r="G236" s="9"/>
    </row>
    <row r="237" spans="1:18" x14ac:dyDescent="0.3">
      <c r="A237" s="7" t="s">
        <v>438</v>
      </c>
      <c r="B237" s="26" t="s">
        <v>9</v>
      </c>
      <c r="C237" s="7" t="s">
        <v>439</v>
      </c>
      <c r="D237" s="9">
        <v>524.93999999999994</v>
      </c>
      <c r="E237" s="74">
        <v>600</v>
      </c>
      <c r="F237" s="74">
        <v>600</v>
      </c>
      <c r="G237" s="74"/>
    </row>
    <row r="238" spans="1:18" x14ac:dyDescent="0.3">
      <c r="A238" s="7" t="s">
        <v>440</v>
      </c>
      <c r="B238" s="26" t="s">
        <v>9</v>
      </c>
      <c r="C238" s="7" t="s">
        <v>441</v>
      </c>
      <c r="D238" s="9">
        <v>4796</v>
      </c>
      <c r="E238" s="74">
        <v>4400</v>
      </c>
      <c r="F238" s="74">
        <v>4400</v>
      </c>
      <c r="G238" s="74"/>
    </row>
    <row r="239" spans="1:18" x14ac:dyDescent="0.3">
      <c r="A239" s="7" t="s">
        <v>442</v>
      </c>
      <c r="B239" s="26">
        <v>1</v>
      </c>
      <c r="C239" s="7" t="s">
        <v>404</v>
      </c>
      <c r="D239" s="9">
        <v>496.83</v>
      </c>
      <c r="E239" s="9">
        <f t="shared" si="32"/>
        <v>521.67150000000004</v>
      </c>
      <c r="F239" s="9">
        <f t="shared" si="32"/>
        <v>547.75507500000003</v>
      </c>
      <c r="G239" s="9"/>
    </row>
    <row r="240" spans="1:18" x14ac:dyDescent="0.3">
      <c r="A240" s="7" t="s">
        <v>443</v>
      </c>
      <c r="B240" s="26" t="s">
        <v>9</v>
      </c>
      <c r="C240" s="7" t="s">
        <v>444</v>
      </c>
      <c r="D240" s="9">
        <v>1407.06</v>
      </c>
      <c r="E240" s="74">
        <v>1000</v>
      </c>
      <c r="F240" s="74">
        <v>1000</v>
      </c>
      <c r="G240" s="74"/>
    </row>
    <row r="241" spans="1:19" x14ac:dyDescent="0.3">
      <c r="A241" s="7" t="s">
        <v>445</v>
      </c>
      <c r="B241" s="26" t="s">
        <v>9</v>
      </c>
      <c r="C241" s="7" t="s">
        <v>446</v>
      </c>
      <c r="D241" s="9">
        <v>2729.06</v>
      </c>
      <c r="E241" s="9">
        <f t="shared" si="32"/>
        <v>2865.5129999999999</v>
      </c>
      <c r="F241" s="9">
        <f t="shared" si="32"/>
        <v>3008.78865</v>
      </c>
      <c r="G241" s="9"/>
    </row>
    <row r="242" spans="1:19" x14ac:dyDescent="0.3">
      <c r="A242" s="7" t="s">
        <v>447</v>
      </c>
      <c r="B242" s="26">
        <v>1</v>
      </c>
      <c r="C242" s="7" t="s">
        <v>448</v>
      </c>
      <c r="D242" s="9">
        <v>415.15000000000009</v>
      </c>
      <c r="E242" s="9">
        <f t="shared" si="32"/>
        <v>435.90750000000014</v>
      </c>
      <c r="F242" s="9">
        <f t="shared" si="32"/>
        <v>457.70287500000018</v>
      </c>
      <c r="G242" s="9"/>
    </row>
    <row r="243" spans="1:19" x14ac:dyDescent="0.3">
      <c r="A243" s="7" t="s">
        <v>449</v>
      </c>
      <c r="B243" s="26">
        <v>1</v>
      </c>
      <c r="C243" s="7" t="s">
        <v>450</v>
      </c>
      <c r="D243" s="9">
        <v>18718.080000000002</v>
      </c>
      <c r="E243" s="74">
        <v>18720</v>
      </c>
      <c r="F243" s="74">
        <v>14720</v>
      </c>
      <c r="G243" s="74"/>
    </row>
    <row r="244" spans="1:19" x14ac:dyDescent="0.3">
      <c r="A244" s="7" t="s">
        <v>451</v>
      </c>
      <c r="B244" s="26" t="s">
        <v>9</v>
      </c>
      <c r="C244" s="7" t="s">
        <v>452</v>
      </c>
      <c r="D244" s="9">
        <v>43827.15</v>
      </c>
      <c r="E244" s="9">
        <f t="shared" si="32"/>
        <v>46018.507500000007</v>
      </c>
      <c r="F244" s="9">
        <f t="shared" si="32"/>
        <v>48319.432875000006</v>
      </c>
      <c r="G244" s="9"/>
    </row>
    <row r="245" spans="1:19" x14ac:dyDescent="0.3">
      <c r="A245" s="7" t="s">
        <v>453</v>
      </c>
      <c r="B245" s="26" t="s">
        <v>9</v>
      </c>
      <c r="C245" s="7" t="s">
        <v>454</v>
      </c>
      <c r="D245" s="9">
        <v>78020.270000000019</v>
      </c>
      <c r="E245" s="9">
        <f t="shared" si="32"/>
        <v>81921.28350000002</v>
      </c>
      <c r="F245" s="9">
        <f t="shared" si="32"/>
        <v>86017.347675000026</v>
      </c>
      <c r="G245" s="9"/>
    </row>
    <row r="246" spans="1:19" x14ac:dyDescent="0.3">
      <c r="A246" s="7" t="s">
        <v>455</v>
      </c>
      <c r="B246" s="26" t="s">
        <v>9</v>
      </c>
      <c r="C246" s="7" t="s">
        <v>456</v>
      </c>
      <c r="D246" s="9">
        <v>36717.51</v>
      </c>
      <c r="E246" s="9">
        <f t="shared" si="32"/>
        <v>38553.385500000004</v>
      </c>
      <c r="F246" s="9">
        <f t="shared" si="32"/>
        <v>40481.054775000004</v>
      </c>
      <c r="G246" s="9"/>
    </row>
    <row r="247" spans="1:19" x14ac:dyDescent="0.3">
      <c r="A247" s="7" t="s">
        <v>457</v>
      </c>
      <c r="B247" s="26">
        <v>1</v>
      </c>
      <c r="C247" s="7" t="s">
        <v>458</v>
      </c>
      <c r="D247" s="9">
        <v>28.070000000000007</v>
      </c>
      <c r="E247" s="74">
        <v>25</v>
      </c>
      <c r="F247" s="74">
        <v>25</v>
      </c>
      <c r="G247" s="74"/>
    </row>
    <row r="248" spans="1:19" x14ac:dyDescent="0.3">
      <c r="A248" s="7" t="s">
        <v>459</v>
      </c>
      <c r="B248" s="26">
        <v>1</v>
      </c>
      <c r="C248" s="7" t="s">
        <v>460</v>
      </c>
      <c r="D248" s="9">
        <v>7623.1400000000012</v>
      </c>
      <c r="E248" s="9">
        <f t="shared" si="32"/>
        <v>8004.2970000000014</v>
      </c>
      <c r="F248" s="9">
        <f t="shared" si="32"/>
        <v>8404.5118500000026</v>
      </c>
      <c r="G248" s="9"/>
    </row>
    <row r="249" spans="1:19" x14ac:dyDescent="0.3">
      <c r="A249" s="7" t="s">
        <v>461</v>
      </c>
      <c r="B249" s="26" t="s">
        <v>9</v>
      </c>
      <c r="C249" s="7" t="s">
        <v>462</v>
      </c>
      <c r="D249" s="9">
        <v>2532.69</v>
      </c>
      <c r="E249" s="9">
        <f t="shared" si="32"/>
        <v>2659.3245000000002</v>
      </c>
      <c r="F249" s="9">
        <f t="shared" si="32"/>
        <v>2792.2907250000003</v>
      </c>
      <c r="G249" s="9"/>
    </row>
    <row r="250" spans="1:19" x14ac:dyDescent="0.3">
      <c r="A250" s="7" t="s">
        <v>463</v>
      </c>
      <c r="B250" s="26" t="s">
        <v>9</v>
      </c>
      <c r="C250" s="7" t="s">
        <v>464</v>
      </c>
      <c r="D250" s="9">
        <v>0</v>
      </c>
      <c r="E250" s="9">
        <f t="shared" si="32"/>
        <v>0</v>
      </c>
      <c r="F250" s="9">
        <f t="shared" si="32"/>
        <v>0</v>
      </c>
      <c r="G250" s="9"/>
    </row>
    <row r="251" spans="1:19" x14ac:dyDescent="0.3">
      <c r="A251" s="7" t="s">
        <v>465</v>
      </c>
      <c r="B251" s="26" t="s">
        <v>9</v>
      </c>
      <c r="C251" s="7" t="s">
        <v>466</v>
      </c>
      <c r="D251" s="9">
        <v>93738.609999999986</v>
      </c>
      <c r="E251" s="9">
        <f t="shared" si="32"/>
        <v>98425.540499999988</v>
      </c>
      <c r="F251" s="9">
        <f t="shared" si="32"/>
        <v>103346.81752499999</v>
      </c>
      <c r="G251" s="9"/>
    </row>
    <row r="252" spans="1:19" s="19" customFormat="1" x14ac:dyDescent="0.3">
      <c r="A252" s="7" t="s">
        <v>467</v>
      </c>
      <c r="B252" s="26">
        <v>31</v>
      </c>
      <c r="C252" s="7" t="s">
        <v>611</v>
      </c>
      <c r="D252" s="14">
        <v>179</v>
      </c>
      <c r="E252" s="74">
        <v>179</v>
      </c>
      <c r="F252" s="74">
        <v>179</v>
      </c>
      <c r="G252" s="74"/>
      <c r="H252" s="22"/>
      <c r="I252" s="23"/>
      <c r="J252" s="23"/>
      <c r="K252" s="22"/>
      <c r="L252" s="23"/>
      <c r="M252" s="23"/>
      <c r="N252" s="22"/>
      <c r="O252" s="23"/>
      <c r="P252" s="23"/>
      <c r="Q252" s="22"/>
      <c r="R252" s="23"/>
      <c r="S252" s="23"/>
    </row>
    <row r="253" spans="1:19" x14ac:dyDescent="0.3">
      <c r="A253" s="7" t="s">
        <v>468</v>
      </c>
      <c r="B253" s="26" t="s">
        <v>79</v>
      </c>
      <c r="C253" s="7" t="s">
        <v>469</v>
      </c>
      <c r="D253" s="9">
        <v>100</v>
      </c>
      <c r="E253" s="74">
        <v>100</v>
      </c>
      <c r="F253" s="74">
        <v>100</v>
      </c>
      <c r="G253" s="74"/>
    </row>
    <row r="254" spans="1:19" x14ac:dyDescent="0.3">
      <c r="A254" s="7" t="s">
        <v>468</v>
      </c>
      <c r="B254" s="26">
        <v>22</v>
      </c>
      <c r="C254" s="7" t="s">
        <v>470</v>
      </c>
      <c r="D254" s="9">
        <v>1249</v>
      </c>
      <c r="E254" s="74">
        <v>0</v>
      </c>
      <c r="F254" s="74">
        <v>0</v>
      </c>
      <c r="G254" s="74"/>
    </row>
    <row r="255" spans="1:19" x14ac:dyDescent="0.3">
      <c r="A255" s="7" t="s">
        <v>471</v>
      </c>
      <c r="B255" s="26" t="s">
        <v>9</v>
      </c>
      <c r="C255" s="7" t="s">
        <v>472</v>
      </c>
      <c r="D255" s="9">
        <v>13303.320000000002</v>
      </c>
      <c r="E255" s="9">
        <f t="shared" si="32"/>
        <v>13968.486000000003</v>
      </c>
      <c r="F255" s="9">
        <f t="shared" si="32"/>
        <v>14666.910300000003</v>
      </c>
      <c r="G255" s="9"/>
    </row>
    <row r="256" spans="1:19" x14ac:dyDescent="0.3">
      <c r="A256" s="7" t="s">
        <v>473</v>
      </c>
      <c r="B256" s="26">
        <v>1</v>
      </c>
      <c r="C256" s="7" t="s">
        <v>474</v>
      </c>
      <c r="D256" s="9">
        <v>43566</v>
      </c>
      <c r="E256" s="9">
        <f t="shared" si="32"/>
        <v>45744.3</v>
      </c>
      <c r="F256" s="9">
        <f t="shared" si="32"/>
        <v>48031.515000000007</v>
      </c>
      <c r="G256" s="9"/>
      <c r="I256" s="23" t="s">
        <v>7</v>
      </c>
      <c r="L256" s="23" t="s">
        <v>7</v>
      </c>
      <c r="O256" s="23" t="s">
        <v>7</v>
      </c>
      <c r="R256" s="23" t="s">
        <v>7</v>
      </c>
    </row>
    <row r="257" spans="1:7" x14ac:dyDescent="0.3">
      <c r="A257" s="7" t="s">
        <v>475</v>
      </c>
      <c r="B257" s="26">
        <v>30</v>
      </c>
      <c r="C257" s="7" t="s">
        <v>476</v>
      </c>
      <c r="D257" s="9">
        <v>3919.82</v>
      </c>
      <c r="E257" s="74">
        <v>3920</v>
      </c>
      <c r="F257" s="74">
        <v>3920</v>
      </c>
      <c r="G257" s="74"/>
    </row>
    <row r="258" spans="1:7" x14ac:dyDescent="0.3">
      <c r="A258" s="7" t="s">
        <v>477</v>
      </c>
      <c r="B258" s="26" t="s">
        <v>9</v>
      </c>
      <c r="C258" s="7" t="s">
        <v>478</v>
      </c>
      <c r="D258" s="9">
        <v>56515.500000000007</v>
      </c>
      <c r="E258" s="9">
        <f t="shared" ref="E258" si="33">(D258*1.05)</f>
        <v>59341.275000000009</v>
      </c>
      <c r="F258" s="9">
        <f t="shared" ref="F258" si="34">(E258*1.05)</f>
        <v>62308.33875000001</v>
      </c>
      <c r="G258" s="9"/>
    </row>
    <row r="259" spans="1:7" x14ac:dyDescent="0.3">
      <c r="A259" s="41"/>
      <c r="B259" s="42"/>
      <c r="C259" s="41" t="s">
        <v>479</v>
      </c>
      <c r="D259" s="43">
        <f t="shared" ref="D259" si="35">SUM(D86:D258)</f>
        <v>2953984.8700000006</v>
      </c>
      <c r="E259" s="43">
        <f t="shared" ref="E259:F259" si="36">SUM(E86:E258)</f>
        <v>3031725.9391999999</v>
      </c>
      <c r="F259" s="43">
        <f t="shared" si="36"/>
        <v>3167718.6165830013</v>
      </c>
      <c r="G259" s="43"/>
    </row>
    <row r="260" spans="1:7" x14ac:dyDescent="0.3">
      <c r="A260" s="7"/>
      <c r="B260" s="8"/>
      <c r="C260" s="7"/>
      <c r="D260" s="9"/>
      <c r="E260" s="9"/>
      <c r="F260" s="9"/>
      <c r="G260" s="9"/>
    </row>
    <row r="261" spans="1:7" x14ac:dyDescent="0.3">
      <c r="A261" s="7" t="s">
        <v>480</v>
      </c>
      <c r="B261" s="26" t="s">
        <v>9</v>
      </c>
      <c r="C261" s="7" t="s">
        <v>481</v>
      </c>
      <c r="D261" s="9">
        <v>145978.22999999998</v>
      </c>
      <c r="E261" s="9">
        <f>D261*1.05</f>
        <v>153277.1415</v>
      </c>
      <c r="F261" s="9">
        <f>E261*1.05</f>
        <v>160940.99857500001</v>
      </c>
      <c r="G261" s="9"/>
    </row>
    <row r="262" spans="1:7" x14ac:dyDescent="0.3">
      <c r="A262" s="7" t="s">
        <v>482</v>
      </c>
      <c r="B262" s="26">
        <v>1</v>
      </c>
      <c r="C262" s="7" t="s">
        <v>242</v>
      </c>
      <c r="D262" s="9">
        <v>110.17999999999998</v>
      </c>
      <c r="E262" s="74">
        <v>120</v>
      </c>
      <c r="F262" s="74">
        <v>120</v>
      </c>
      <c r="G262" s="74"/>
    </row>
    <row r="263" spans="1:7" x14ac:dyDescent="0.3">
      <c r="A263" s="7" t="s">
        <v>483</v>
      </c>
      <c r="B263" s="26" t="s">
        <v>9</v>
      </c>
      <c r="C263" s="7" t="s">
        <v>484</v>
      </c>
      <c r="D263" s="9">
        <v>29999.86</v>
      </c>
      <c r="E263" s="9">
        <f t="shared" ref="E263:F263" si="37">D263*1.05</f>
        <v>31499.853000000003</v>
      </c>
      <c r="F263" s="9">
        <f t="shared" si="37"/>
        <v>33074.845650000003</v>
      </c>
      <c r="G263" s="9"/>
    </row>
    <row r="264" spans="1:7" x14ac:dyDescent="0.3">
      <c r="A264" s="24" t="s">
        <v>485</v>
      </c>
      <c r="B264" s="26" t="s">
        <v>9</v>
      </c>
      <c r="C264" s="24" t="s">
        <v>486</v>
      </c>
      <c r="D264" s="9">
        <v>79968.36</v>
      </c>
      <c r="E264" s="74">
        <v>80000</v>
      </c>
      <c r="F264" s="74">
        <v>80000</v>
      </c>
      <c r="G264" s="74"/>
    </row>
    <row r="265" spans="1:7" x14ac:dyDescent="0.3">
      <c r="A265" s="7" t="s">
        <v>487</v>
      </c>
      <c r="B265" s="26">
        <v>1</v>
      </c>
      <c r="C265" s="7" t="s">
        <v>488</v>
      </c>
      <c r="D265" s="9">
        <v>3998.6</v>
      </c>
      <c r="E265" s="9">
        <f t="shared" ref="E265:F269" si="38">D265*1.05</f>
        <v>4198.53</v>
      </c>
      <c r="F265" s="9">
        <f t="shared" si="38"/>
        <v>4408.4565000000002</v>
      </c>
      <c r="G265" s="9"/>
    </row>
    <row r="266" spans="1:7" x14ac:dyDescent="0.3">
      <c r="A266" s="7" t="s">
        <v>489</v>
      </c>
      <c r="B266" s="26" t="s">
        <v>9</v>
      </c>
      <c r="C266" s="7" t="s">
        <v>490</v>
      </c>
      <c r="D266" s="9">
        <v>999.38</v>
      </c>
      <c r="E266" s="9">
        <f t="shared" si="38"/>
        <v>1049.3489999999999</v>
      </c>
      <c r="F266" s="9">
        <f t="shared" si="38"/>
        <v>1101.81645</v>
      </c>
      <c r="G266" s="9"/>
    </row>
    <row r="267" spans="1:7" x14ac:dyDescent="0.3">
      <c r="A267" s="7" t="s">
        <v>491</v>
      </c>
      <c r="B267" s="26" t="s">
        <v>9</v>
      </c>
      <c r="C267" s="7" t="s">
        <v>492</v>
      </c>
      <c r="D267" s="14">
        <v>13634.09</v>
      </c>
      <c r="E267" s="9">
        <f t="shared" si="38"/>
        <v>14315.7945</v>
      </c>
      <c r="F267" s="9">
        <f t="shared" si="38"/>
        <v>15031.584225000001</v>
      </c>
      <c r="G267" s="9"/>
    </row>
    <row r="268" spans="1:7" x14ac:dyDescent="0.3">
      <c r="A268" s="7" t="s">
        <v>493</v>
      </c>
      <c r="B268" s="26" t="s">
        <v>9</v>
      </c>
      <c r="C268" s="7" t="s">
        <v>494</v>
      </c>
      <c r="D268" s="14">
        <v>30000.28</v>
      </c>
      <c r="E268" s="9">
        <f t="shared" si="38"/>
        <v>31500.294000000002</v>
      </c>
      <c r="F268" s="9">
        <f t="shared" si="38"/>
        <v>33075.308700000001</v>
      </c>
      <c r="G268" s="9"/>
    </row>
    <row r="269" spans="1:7" x14ac:dyDescent="0.3">
      <c r="A269" s="7" t="s">
        <v>495</v>
      </c>
      <c r="B269" s="26" t="s">
        <v>9</v>
      </c>
      <c r="C269" s="7" t="s">
        <v>496</v>
      </c>
      <c r="D269" s="9">
        <v>2000.8600000000001</v>
      </c>
      <c r="E269" s="9">
        <f t="shared" si="38"/>
        <v>2100.9030000000002</v>
      </c>
      <c r="F269" s="9">
        <f t="shared" si="38"/>
        <v>2205.9481500000002</v>
      </c>
      <c r="G269" s="9"/>
    </row>
    <row r="270" spans="1:7" x14ac:dyDescent="0.3">
      <c r="A270" s="24" t="s">
        <v>497</v>
      </c>
      <c r="B270" s="44">
        <v>1</v>
      </c>
      <c r="C270" s="24" t="s">
        <v>498</v>
      </c>
      <c r="D270" s="9">
        <v>91305.36</v>
      </c>
      <c r="E270" s="9">
        <v>0</v>
      </c>
      <c r="F270" s="9">
        <v>0</v>
      </c>
      <c r="G270" s="9"/>
    </row>
    <row r="271" spans="1:7" x14ac:dyDescent="0.3">
      <c r="A271" s="41"/>
      <c r="B271" s="45"/>
      <c r="C271" s="41" t="s">
        <v>499</v>
      </c>
      <c r="D271" s="43">
        <f t="shared" ref="D271" si="39">SUM(D261:D270)</f>
        <v>397995.19999999995</v>
      </c>
      <c r="E271" s="43">
        <f t="shared" ref="E271:F271" si="40">SUM(E261:E270)</f>
        <v>318061.86500000005</v>
      </c>
      <c r="F271" s="43">
        <f t="shared" si="40"/>
        <v>329958.95824999997</v>
      </c>
      <c r="G271" s="43"/>
    </row>
    <row r="272" spans="1:7" x14ac:dyDescent="0.3">
      <c r="A272" s="7"/>
      <c r="B272" s="26"/>
      <c r="C272" s="7"/>
      <c r="D272" s="9"/>
      <c r="E272" s="9"/>
      <c r="F272" s="9"/>
      <c r="G272" s="9"/>
    </row>
    <row r="273" spans="1:7" x14ac:dyDescent="0.3">
      <c r="A273" s="7" t="s">
        <v>500</v>
      </c>
      <c r="B273" s="26" t="s">
        <v>9</v>
      </c>
      <c r="C273" s="7" t="s">
        <v>501</v>
      </c>
      <c r="D273" s="9">
        <v>104278</v>
      </c>
      <c r="E273" s="74">
        <v>102353.25</v>
      </c>
      <c r="F273" s="74">
        <v>100049.5</v>
      </c>
      <c r="G273" s="74">
        <v>97045</v>
      </c>
    </row>
    <row r="274" spans="1:7" x14ac:dyDescent="0.3">
      <c r="A274" s="7" t="s">
        <v>502</v>
      </c>
      <c r="B274" s="26" t="s">
        <v>9</v>
      </c>
      <c r="C274" s="7" t="s">
        <v>503</v>
      </c>
      <c r="D274" s="9">
        <v>167000</v>
      </c>
      <c r="E274" s="74">
        <v>178000</v>
      </c>
      <c r="F274" s="74">
        <v>186000</v>
      </c>
      <c r="G274" s="74">
        <v>184000</v>
      </c>
    </row>
    <row r="275" spans="1:7" x14ac:dyDescent="0.3">
      <c r="A275" s="7" t="s">
        <v>504</v>
      </c>
      <c r="B275" s="26" t="s">
        <v>9</v>
      </c>
      <c r="C275" s="7" t="s">
        <v>505</v>
      </c>
      <c r="D275" s="9">
        <v>1000</v>
      </c>
      <c r="E275" s="74">
        <v>1000</v>
      </c>
      <c r="F275" s="74">
        <v>1000</v>
      </c>
      <c r="G275" s="74">
        <v>1000</v>
      </c>
    </row>
    <row r="276" spans="1:7" x14ac:dyDescent="0.3">
      <c r="A276" s="7" t="s">
        <v>506</v>
      </c>
      <c r="B276" s="26" t="s">
        <v>9</v>
      </c>
      <c r="C276" s="7" t="s">
        <v>507</v>
      </c>
      <c r="D276" s="9">
        <v>0</v>
      </c>
      <c r="E276" s="9"/>
      <c r="F276" s="9"/>
      <c r="G276" s="9"/>
    </row>
    <row r="277" spans="1:7" x14ac:dyDescent="0.3">
      <c r="A277" s="41"/>
      <c r="B277" s="45"/>
      <c r="C277" s="41" t="s">
        <v>508</v>
      </c>
      <c r="D277" s="43">
        <f t="shared" ref="D277" si="41">SUM(D273:D276)</f>
        <v>272278</v>
      </c>
      <c r="E277" s="43">
        <f t="shared" ref="E277:G277" si="42">SUM(E273:E276)</f>
        <v>281353.25</v>
      </c>
      <c r="F277" s="43">
        <f t="shared" si="42"/>
        <v>287049.5</v>
      </c>
      <c r="G277" s="43">
        <f t="shared" si="42"/>
        <v>282045</v>
      </c>
    </row>
    <row r="278" spans="1:7" x14ac:dyDescent="0.3">
      <c r="A278" s="7"/>
      <c r="B278" s="26"/>
      <c r="C278" s="7"/>
      <c r="D278" s="9"/>
      <c r="E278" s="9"/>
      <c r="F278" s="9"/>
      <c r="G278" s="9"/>
    </row>
    <row r="279" spans="1:7" x14ac:dyDescent="0.3">
      <c r="A279" s="13" t="s">
        <v>509</v>
      </c>
      <c r="B279" s="36">
        <v>1</v>
      </c>
      <c r="C279" s="13" t="s">
        <v>510</v>
      </c>
      <c r="D279" s="14">
        <v>11460</v>
      </c>
      <c r="E279" s="74">
        <v>6300</v>
      </c>
      <c r="F279" s="74">
        <v>6300</v>
      </c>
      <c r="G279" s="74"/>
    </row>
    <row r="280" spans="1:7" x14ac:dyDescent="0.3">
      <c r="A280" s="7" t="s">
        <v>511</v>
      </c>
      <c r="B280" s="26" t="s">
        <v>9</v>
      </c>
      <c r="C280" s="7" t="s">
        <v>512</v>
      </c>
      <c r="D280" s="9">
        <v>146817.47</v>
      </c>
      <c r="E280" s="14">
        <f t="shared" ref="E280:F283" si="43">D280*1.05</f>
        <v>154158.34350000002</v>
      </c>
      <c r="F280" s="14">
        <f t="shared" si="43"/>
        <v>161866.26067500003</v>
      </c>
      <c r="G280" s="14"/>
    </row>
    <row r="281" spans="1:7" x14ac:dyDescent="0.3">
      <c r="A281" s="7" t="s">
        <v>513</v>
      </c>
      <c r="B281" s="26" t="s">
        <v>9</v>
      </c>
      <c r="C281" s="7" t="s">
        <v>514</v>
      </c>
      <c r="D281" s="9">
        <v>13913.85</v>
      </c>
      <c r="E281" s="14">
        <f t="shared" si="43"/>
        <v>14609.542500000001</v>
      </c>
      <c r="F281" s="14">
        <f t="shared" si="43"/>
        <v>15340.019625000003</v>
      </c>
      <c r="G281" s="14"/>
    </row>
    <row r="282" spans="1:7" x14ac:dyDescent="0.3">
      <c r="A282" s="7" t="s">
        <v>515</v>
      </c>
      <c r="B282" s="26" t="s">
        <v>9</v>
      </c>
      <c r="C282" s="7" t="s">
        <v>516</v>
      </c>
      <c r="D282" s="9">
        <v>4102.5599999999995</v>
      </c>
      <c r="E282" s="14">
        <f t="shared" si="43"/>
        <v>4307.6880000000001</v>
      </c>
      <c r="F282" s="14">
        <f t="shared" si="43"/>
        <v>4523.0724</v>
      </c>
      <c r="G282" s="14"/>
    </row>
    <row r="283" spans="1:7" x14ac:dyDescent="0.3">
      <c r="A283" s="7" t="s">
        <v>517</v>
      </c>
      <c r="B283" s="26" t="s">
        <v>9</v>
      </c>
      <c r="C283" s="7" t="s">
        <v>518</v>
      </c>
      <c r="D283" s="9">
        <v>93270.3</v>
      </c>
      <c r="E283" s="14">
        <f t="shared" si="43"/>
        <v>97933.815000000002</v>
      </c>
      <c r="F283" s="14">
        <f t="shared" si="43"/>
        <v>102830.50575000001</v>
      </c>
      <c r="G283" s="14"/>
    </row>
    <row r="284" spans="1:7" x14ac:dyDescent="0.3">
      <c r="A284" s="41"/>
      <c r="B284" s="45"/>
      <c r="C284" s="41" t="s">
        <v>519</v>
      </c>
      <c r="D284" s="43">
        <f t="shared" ref="D284" si="44">SUM(D279:D283)</f>
        <v>269564.18</v>
      </c>
      <c r="E284" s="43">
        <f t="shared" ref="E284:F284" si="45">SUM(E279:E283)</f>
        <v>277309.38900000002</v>
      </c>
      <c r="F284" s="43">
        <f t="shared" si="45"/>
        <v>290859.85845000006</v>
      </c>
      <c r="G284" s="43"/>
    </row>
    <row r="285" spans="1:7" x14ac:dyDescent="0.3">
      <c r="A285" s="7"/>
      <c r="B285" s="26"/>
      <c r="C285" s="7"/>
      <c r="D285" s="9"/>
      <c r="E285" s="9"/>
      <c r="F285" s="9"/>
      <c r="G285" s="9"/>
    </row>
    <row r="286" spans="1:7" x14ac:dyDescent="0.3">
      <c r="A286" s="7" t="s">
        <v>520</v>
      </c>
      <c r="B286" s="26" t="s">
        <v>9</v>
      </c>
      <c r="C286" s="7" t="s">
        <v>521</v>
      </c>
      <c r="D286" s="9">
        <v>4216.2299999999996</v>
      </c>
      <c r="E286" s="9">
        <f>D286*1.05</f>
        <v>4427.0414999999994</v>
      </c>
      <c r="F286" s="9">
        <f>E286*1.05</f>
        <v>4648.3935749999991</v>
      </c>
      <c r="G286" s="9"/>
    </row>
    <row r="287" spans="1:7" x14ac:dyDescent="0.3">
      <c r="A287" s="7" t="s">
        <v>522</v>
      </c>
      <c r="B287" s="26">
        <v>1</v>
      </c>
      <c r="C287" s="7" t="s">
        <v>523</v>
      </c>
      <c r="D287" s="9">
        <v>3241.1</v>
      </c>
      <c r="E287" s="9">
        <f t="shared" ref="E287:F296" si="46">D287*1.05</f>
        <v>3403.1550000000002</v>
      </c>
      <c r="F287" s="9">
        <f t="shared" si="46"/>
        <v>3573.3127500000005</v>
      </c>
      <c r="G287" s="9"/>
    </row>
    <row r="288" spans="1:7" ht="14.4" hidden="1" x14ac:dyDescent="0.3">
      <c r="A288" s="7" t="s">
        <v>522</v>
      </c>
      <c r="B288" s="26">
        <v>30</v>
      </c>
      <c r="C288" s="7" t="s">
        <v>524</v>
      </c>
      <c r="D288" s="9">
        <v>406.05</v>
      </c>
      <c r="E288" s="9">
        <f t="shared" si="46"/>
        <v>426.35250000000002</v>
      </c>
      <c r="F288" s="9">
        <f t="shared" si="46"/>
        <v>447.67012500000004</v>
      </c>
      <c r="G288" s="9"/>
    </row>
    <row r="289" spans="1:7" x14ac:dyDescent="0.3">
      <c r="A289" s="7" t="s">
        <v>525</v>
      </c>
      <c r="B289" s="26">
        <v>31</v>
      </c>
      <c r="C289" s="7" t="s">
        <v>526</v>
      </c>
      <c r="D289" s="9">
        <v>847.2</v>
      </c>
      <c r="E289" s="9">
        <f t="shared" si="46"/>
        <v>889.56000000000006</v>
      </c>
      <c r="F289" s="9">
        <f t="shared" si="46"/>
        <v>934.03800000000012</v>
      </c>
      <c r="G289" s="9"/>
    </row>
    <row r="290" spans="1:7" x14ac:dyDescent="0.3">
      <c r="A290" s="7" t="s">
        <v>527</v>
      </c>
      <c r="B290" s="26" t="s">
        <v>9</v>
      </c>
      <c r="C290" s="7" t="s">
        <v>528</v>
      </c>
      <c r="D290" s="9">
        <v>653.55999999999995</v>
      </c>
      <c r="E290" s="9">
        <f t="shared" si="46"/>
        <v>686.23799999999994</v>
      </c>
      <c r="F290" s="9">
        <f t="shared" si="46"/>
        <v>720.54989999999998</v>
      </c>
      <c r="G290" s="9"/>
    </row>
    <row r="291" spans="1:7" x14ac:dyDescent="0.3">
      <c r="A291" s="7" t="s">
        <v>529</v>
      </c>
      <c r="B291" s="26" t="s">
        <v>9</v>
      </c>
      <c r="C291" s="7" t="s">
        <v>530</v>
      </c>
      <c r="D291" s="9">
        <v>2103.0000000000005</v>
      </c>
      <c r="E291" s="9">
        <f t="shared" si="46"/>
        <v>2208.1500000000005</v>
      </c>
      <c r="F291" s="9">
        <f t="shared" si="46"/>
        <v>2318.5575000000008</v>
      </c>
      <c r="G291" s="9"/>
    </row>
    <row r="292" spans="1:7" x14ac:dyDescent="0.3">
      <c r="A292" s="7" t="s">
        <v>531</v>
      </c>
      <c r="B292" s="26" t="s">
        <v>9</v>
      </c>
      <c r="C292" s="7" t="s">
        <v>532</v>
      </c>
      <c r="D292" s="9">
        <v>1921.1799999999998</v>
      </c>
      <c r="E292" s="9">
        <f t="shared" si="46"/>
        <v>2017.2389999999998</v>
      </c>
      <c r="F292" s="9">
        <f t="shared" si="46"/>
        <v>2118.10095</v>
      </c>
      <c r="G292" s="9"/>
    </row>
    <row r="293" spans="1:7" x14ac:dyDescent="0.3">
      <c r="A293" s="7" t="s">
        <v>533</v>
      </c>
      <c r="B293" s="26" t="s">
        <v>9</v>
      </c>
      <c r="C293" s="7" t="s">
        <v>534</v>
      </c>
      <c r="D293" s="9">
        <v>1668.98</v>
      </c>
      <c r="E293" s="9">
        <f t="shared" si="46"/>
        <v>1752.4290000000001</v>
      </c>
      <c r="F293" s="9">
        <f t="shared" si="46"/>
        <v>1840.0504500000002</v>
      </c>
      <c r="G293" s="9"/>
    </row>
    <row r="294" spans="1:7" x14ac:dyDescent="0.3">
      <c r="A294" s="7" t="s">
        <v>535</v>
      </c>
      <c r="B294" s="26" t="s">
        <v>9</v>
      </c>
      <c r="C294" s="7" t="s">
        <v>536</v>
      </c>
      <c r="D294" s="9">
        <v>3422.8799999999997</v>
      </c>
      <c r="E294" s="9">
        <f t="shared" si="46"/>
        <v>3594.0239999999999</v>
      </c>
      <c r="F294" s="9">
        <f t="shared" si="46"/>
        <v>3773.7251999999999</v>
      </c>
      <c r="G294" s="9"/>
    </row>
    <row r="295" spans="1:7" x14ac:dyDescent="0.3">
      <c r="A295" s="7" t="s">
        <v>537</v>
      </c>
      <c r="B295" s="26" t="s">
        <v>9</v>
      </c>
      <c r="C295" s="7" t="s">
        <v>538</v>
      </c>
      <c r="D295" s="9">
        <v>8467.81</v>
      </c>
      <c r="E295" s="9">
        <f t="shared" si="46"/>
        <v>8891.200499999999</v>
      </c>
      <c r="F295" s="9">
        <f t="shared" si="46"/>
        <v>9335.7605249999997</v>
      </c>
      <c r="G295" s="9"/>
    </row>
    <row r="296" spans="1:7" x14ac:dyDescent="0.3">
      <c r="A296" s="7" t="s">
        <v>539</v>
      </c>
      <c r="B296" s="26" t="s">
        <v>9</v>
      </c>
      <c r="C296" s="7" t="s">
        <v>540</v>
      </c>
      <c r="D296" s="9">
        <v>2213.59</v>
      </c>
      <c r="E296" s="9">
        <f t="shared" si="46"/>
        <v>2324.2695000000003</v>
      </c>
      <c r="F296" s="9">
        <f t="shared" si="46"/>
        <v>2440.4829750000004</v>
      </c>
      <c r="G296" s="9"/>
    </row>
    <row r="297" spans="1:7" x14ac:dyDescent="0.3">
      <c r="A297" s="41"/>
      <c r="B297" s="45"/>
      <c r="C297" s="41" t="s">
        <v>541</v>
      </c>
      <c r="D297" s="43">
        <f t="shared" ref="D297" si="47">SUM(D286:D296)</f>
        <v>29161.579999999998</v>
      </c>
      <c r="E297" s="43">
        <f t="shared" ref="E297:F297" si="48">SUM(E286:E296)</f>
        <v>30619.659</v>
      </c>
      <c r="F297" s="43">
        <f t="shared" si="48"/>
        <v>32150.641949999997</v>
      </c>
      <c r="G297" s="43"/>
    </row>
    <row r="298" spans="1:7" x14ac:dyDescent="0.3">
      <c r="A298" s="7"/>
      <c r="B298" s="26"/>
      <c r="C298" s="7"/>
      <c r="D298" s="9"/>
      <c r="E298" s="14"/>
      <c r="F298" s="14"/>
      <c r="G298" s="14"/>
    </row>
    <row r="299" spans="1:7" x14ac:dyDescent="0.3">
      <c r="A299" s="7" t="s">
        <v>542</v>
      </c>
      <c r="B299" s="26" t="s">
        <v>9</v>
      </c>
      <c r="C299" s="7" t="s">
        <v>543</v>
      </c>
      <c r="D299" s="73">
        <v>5511.4999999999991</v>
      </c>
      <c r="E299" s="14">
        <f>D299*1.05</f>
        <v>5787.0749999999989</v>
      </c>
      <c r="F299" s="14">
        <f>E299*1.05</f>
        <v>6076.4287499999991</v>
      </c>
      <c r="G299" s="14"/>
    </row>
    <row r="300" spans="1:7" x14ac:dyDescent="0.3">
      <c r="A300" s="7" t="s">
        <v>544</v>
      </c>
      <c r="B300" s="26" t="s">
        <v>9</v>
      </c>
      <c r="C300" s="7" t="s">
        <v>545</v>
      </c>
      <c r="D300" s="9">
        <v>11028.789999999999</v>
      </c>
      <c r="E300" s="14">
        <f t="shared" ref="E300:F300" si="49">D300*1.05</f>
        <v>11580.229499999999</v>
      </c>
      <c r="F300" s="14">
        <f t="shared" si="49"/>
        <v>12159.240975000001</v>
      </c>
      <c r="G300" s="14"/>
    </row>
    <row r="301" spans="1:7" x14ac:dyDescent="0.3">
      <c r="A301" s="7" t="s">
        <v>544</v>
      </c>
      <c r="B301" s="26">
        <v>22</v>
      </c>
      <c r="C301" s="7" t="s">
        <v>546</v>
      </c>
      <c r="D301" s="9">
        <v>192.03</v>
      </c>
      <c r="E301" s="74">
        <v>0</v>
      </c>
      <c r="F301" s="74">
        <v>0</v>
      </c>
      <c r="G301" s="74"/>
    </row>
    <row r="302" spans="1:7" x14ac:dyDescent="0.3">
      <c r="A302" s="7" t="s">
        <v>547</v>
      </c>
      <c r="B302" s="26">
        <v>1</v>
      </c>
      <c r="C302" s="7" t="s">
        <v>548</v>
      </c>
      <c r="D302" s="73">
        <v>4556.99</v>
      </c>
      <c r="E302" s="14">
        <f t="shared" ref="E302:F317" si="50">D302*1.05</f>
        <v>4784.8395</v>
      </c>
      <c r="F302" s="14">
        <f t="shared" si="50"/>
        <v>5024.081475</v>
      </c>
      <c r="G302" s="14"/>
    </row>
    <row r="303" spans="1:7" ht="14.4" hidden="1" x14ac:dyDescent="0.3">
      <c r="A303" s="7" t="s">
        <v>547</v>
      </c>
      <c r="B303" s="26" t="s">
        <v>84</v>
      </c>
      <c r="C303" s="7" t="s">
        <v>548</v>
      </c>
      <c r="D303" s="73">
        <v>0</v>
      </c>
      <c r="E303" s="14">
        <f t="shared" si="50"/>
        <v>0</v>
      </c>
      <c r="F303" s="14">
        <f t="shared" si="50"/>
        <v>0</v>
      </c>
      <c r="G303" s="14"/>
    </row>
    <row r="304" spans="1:7" x14ac:dyDescent="0.3">
      <c r="A304" s="7" t="s">
        <v>549</v>
      </c>
      <c r="B304" s="26" t="s">
        <v>9</v>
      </c>
      <c r="C304" s="7" t="s">
        <v>550</v>
      </c>
      <c r="D304" s="9">
        <v>2112.5700000000006</v>
      </c>
      <c r="E304" s="14">
        <f t="shared" si="50"/>
        <v>2218.1985000000009</v>
      </c>
      <c r="F304" s="14">
        <f t="shared" si="50"/>
        <v>2329.1084250000008</v>
      </c>
      <c r="G304" s="14"/>
    </row>
    <row r="305" spans="1:7" x14ac:dyDescent="0.3">
      <c r="A305" s="7" t="s">
        <v>551</v>
      </c>
      <c r="B305" s="26">
        <v>31</v>
      </c>
      <c r="C305" s="7" t="s">
        <v>552</v>
      </c>
      <c r="D305" s="73">
        <v>1360.4499999999998</v>
      </c>
      <c r="E305" s="14">
        <f t="shared" si="50"/>
        <v>1428.4724999999999</v>
      </c>
      <c r="F305" s="14">
        <f t="shared" si="50"/>
        <v>1499.896125</v>
      </c>
      <c r="G305" s="14"/>
    </row>
    <row r="306" spans="1:7" x14ac:dyDescent="0.3">
      <c r="A306" s="7" t="s">
        <v>553</v>
      </c>
      <c r="B306" s="26" t="s">
        <v>9</v>
      </c>
      <c r="C306" s="7" t="s">
        <v>554</v>
      </c>
      <c r="D306" s="9">
        <v>521.61</v>
      </c>
      <c r="E306" s="14">
        <f t="shared" si="50"/>
        <v>547.69050000000004</v>
      </c>
      <c r="F306" s="14">
        <f t="shared" si="50"/>
        <v>575.0750250000001</v>
      </c>
      <c r="G306" s="14"/>
    </row>
    <row r="307" spans="1:7" x14ac:dyDescent="0.3">
      <c r="A307" s="7" t="s">
        <v>553</v>
      </c>
      <c r="B307" s="26">
        <v>31</v>
      </c>
      <c r="C307" s="7" t="s">
        <v>555</v>
      </c>
      <c r="D307" s="9">
        <v>222.96</v>
      </c>
      <c r="E307" s="14">
        <f t="shared" si="50"/>
        <v>234.108</v>
      </c>
      <c r="F307" s="14">
        <f t="shared" si="50"/>
        <v>245.8134</v>
      </c>
      <c r="G307" s="14"/>
    </row>
    <row r="308" spans="1:7" x14ac:dyDescent="0.3">
      <c r="A308" s="7" t="s">
        <v>556</v>
      </c>
      <c r="B308" s="26" t="s">
        <v>9</v>
      </c>
      <c r="C308" s="7" t="s">
        <v>557</v>
      </c>
      <c r="D308" s="73">
        <v>1631.93</v>
      </c>
      <c r="E308" s="14">
        <f t="shared" si="50"/>
        <v>1713.5265000000002</v>
      </c>
      <c r="F308" s="14">
        <f t="shared" si="50"/>
        <v>1799.2028250000003</v>
      </c>
      <c r="G308" s="14"/>
    </row>
    <row r="309" spans="1:7" x14ac:dyDescent="0.3">
      <c r="A309" s="7" t="s">
        <v>558</v>
      </c>
      <c r="B309" s="26" t="s">
        <v>9</v>
      </c>
      <c r="C309" s="7" t="s">
        <v>559</v>
      </c>
      <c r="D309" s="9">
        <v>271.89</v>
      </c>
      <c r="E309" s="14">
        <f t="shared" si="50"/>
        <v>285.48450000000003</v>
      </c>
      <c r="F309" s="14">
        <f t="shared" si="50"/>
        <v>299.75872500000003</v>
      </c>
      <c r="G309" s="14"/>
    </row>
    <row r="310" spans="1:7" x14ac:dyDescent="0.3">
      <c r="A310" s="7" t="s">
        <v>560</v>
      </c>
      <c r="B310" s="26" t="s">
        <v>9</v>
      </c>
      <c r="C310" s="7" t="s">
        <v>561</v>
      </c>
      <c r="D310" s="9">
        <v>10.620000000000001</v>
      </c>
      <c r="E310" s="14">
        <f t="shared" si="50"/>
        <v>11.151000000000002</v>
      </c>
      <c r="F310" s="14">
        <f t="shared" si="50"/>
        <v>11.708550000000002</v>
      </c>
      <c r="G310" s="14"/>
    </row>
    <row r="311" spans="1:7" x14ac:dyDescent="0.3">
      <c r="A311" s="7" t="s">
        <v>562</v>
      </c>
      <c r="B311" s="26">
        <v>1</v>
      </c>
      <c r="C311" s="7" t="s">
        <v>563</v>
      </c>
      <c r="D311" s="9">
        <v>584.43999999999994</v>
      </c>
      <c r="E311" s="14">
        <f t="shared" si="50"/>
        <v>613.66199999999992</v>
      </c>
      <c r="F311" s="14">
        <f t="shared" si="50"/>
        <v>644.34509999999989</v>
      </c>
      <c r="G311" s="14"/>
    </row>
    <row r="312" spans="1:7" x14ac:dyDescent="0.3">
      <c r="A312" s="7" t="s">
        <v>564</v>
      </c>
      <c r="B312" s="26" t="s">
        <v>9</v>
      </c>
      <c r="C312" s="7" t="s">
        <v>565</v>
      </c>
      <c r="D312" s="73">
        <v>2741.21</v>
      </c>
      <c r="E312" s="14">
        <f t="shared" si="50"/>
        <v>2878.2705000000001</v>
      </c>
      <c r="F312" s="14">
        <f t="shared" si="50"/>
        <v>3022.184025</v>
      </c>
      <c r="G312" s="14"/>
    </row>
    <row r="313" spans="1:7" x14ac:dyDescent="0.3">
      <c r="A313" s="7" t="s">
        <v>566</v>
      </c>
      <c r="B313" s="26" t="s">
        <v>9</v>
      </c>
      <c r="C313" s="7" t="s">
        <v>567</v>
      </c>
      <c r="D313" s="9">
        <v>535.54999999999984</v>
      </c>
      <c r="E313" s="14">
        <f t="shared" si="50"/>
        <v>562.32749999999987</v>
      </c>
      <c r="F313" s="14">
        <f t="shared" si="50"/>
        <v>590.44387499999993</v>
      </c>
      <c r="G313" s="14"/>
    </row>
    <row r="314" spans="1:7" x14ac:dyDescent="0.3">
      <c r="A314" s="7" t="s">
        <v>568</v>
      </c>
      <c r="B314" s="26">
        <v>1</v>
      </c>
      <c r="C314" s="7" t="s">
        <v>569</v>
      </c>
      <c r="D314" s="9">
        <v>1.6400000000000001</v>
      </c>
      <c r="E314" s="14">
        <f t="shared" si="50"/>
        <v>1.7220000000000002</v>
      </c>
      <c r="F314" s="14">
        <f t="shared" si="50"/>
        <v>1.8081000000000003</v>
      </c>
      <c r="G314" s="14"/>
    </row>
    <row r="315" spans="1:7" x14ac:dyDescent="0.3">
      <c r="A315" s="7" t="s">
        <v>570</v>
      </c>
      <c r="B315" s="26">
        <v>1</v>
      </c>
      <c r="C315" s="7" t="s">
        <v>571</v>
      </c>
      <c r="D315" s="9">
        <v>10.38</v>
      </c>
      <c r="E315" s="14">
        <f t="shared" si="50"/>
        <v>10.899000000000001</v>
      </c>
      <c r="F315" s="14">
        <f t="shared" si="50"/>
        <v>11.443950000000001</v>
      </c>
      <c r="G315" s="14"/>
    </row>
    <row r="316" spans="1:7" x14ac:dyDescent="0.3">
      <c r="A316" s="7" t="s">
        <v>572</v>
      </c>
      <c r="B316" s="26" t="s">
        <v>9</v>
      </c>
      <c r="C316" s="7" t="s">
        <v>573</v>
      </c>
      <c r="D316" s="9">
        <v>32.699999999999989</v>
      </c>
      <c r="E316" s="14">
        <f t="shared" si="50"/>
        <v>34.334999999999987</v>
      </c>
      <c r="F316" s="14">
        <f t="shared" si="50"/>
        <v>36.051749999999984</v>
      </c>
      <c r="G316" s="14"/>
    </row>
    <row r="317" spans="1:7" x14ac:dyDescent="0.3">
      <c r="A317" s="7" t="s">
        <v>574</v>
      </c>
      <c r="B317" s="26" t="s">
        <v>9</v>
      </c>
      <c r="C317" s="7" t="s">
        <v>575</v>
      </c>
      <c r="D317" s="73">
        <v>339.44</v>
      </c>
      <c r="E317" s="14">
        <f t="shared" si="50"/>
        <v>356.41200000000003</v>
      </c>
      <c r="F317" s="14">
        <f t="shared" si="50"/>
        <v>374.23260000000005</v>
      </c>
      <c r="G317" s="14"/>
    </row>
    <row r="318" spans="1:7" x14ac:dyDescent="0.3">
      <c r="A318" s="7" t="s">
        <v>576</v>
      </c>
      <c r="B318" s="26" t="s">
        <v>9</v>
      </c>
      <c r="C318" s="7" t="s">
        <v>577</v>
      </c>
      <c r="D318" s="9">
        <v>1872.2999999999997</v>
      </c>
      <c r="E318" s="75">
        <f>D318*1.04</f>
        <v>1947.1919999999998</v>
      </c>
      <c r="F318" s="75">
        <f>E318*1.04</f>
        <v>2025.0796799999998</v>
      </c>
      <c r="G318" s="75"/>
    </row>
    <row r="319" spans="1:7" x14ac:dyDescent="0.3">
      <c r="A319" s="7" t="s">
        <v>578</v>
      </c>
      <c r="B319" s="26" t="s">
        <v>9</v>
      </c>
      <c r="C319" s="7" t="s">
        <v>579</v>
      </c>
      <c r="D319" s="73">
        <v>2318.7800000000002</v>
      </c>
      <c r="E319" s="14">
        <f t="shared" ref="E319:F324" si="51">D319*1.05</f>
        <v>2434.7190000000005</v>
      </c>
      <c r="F319" s="14">
        <f t="shared" si="51"/>
        <v>2556.4549500000007</v>
      </c>
      <c r="G319" s="14"/>
    </row>
    <row r="320" spans="1:7" x14ac:dyDescent="0.3">
      <c r="A320" s="7" t="s">
        <v>580</v>
      </c>
      <c r="B320" s="26" t="s">
        <v>9</v>
      </c>
      <c r="C320" s="7" t="s">
        <v>581</v>
      </c>
      <c r="D320" s="73">
        <v>2075.96</v>
      </c>
      <c r="E320" s="14">
        <f t="shared" si="51"/>
        <v>2179.7580000000003</v>
      </c>
      <c r="F320" s="14">
        <f t="shared" si="51"/>
        <v>2288.7459000000003</v>
      </c>
      <c r="G320" s="14"/>
    </row>
    <row r="321" spans="1:17" x14ac:dyDescent="0.3">
      <c r="A321" s="7" t="s">
        <v>582</v>
      </c>
      <c r="B321" s="26" t="s">
        <v>9</v>
      </c>
      <c r="C321" s="7" t="s">
        <v>583</v>
      </c>
      <c r="D321" s="9">
        <v>1351.77</v>
      </c>
      <c r="E321" s="75">
        <f>D321*1.04</f>
        <v>1405.8407999999999</v>
      </c>
      <c r="F321" s="75">
        <f>E321*1.04</f>
        <v>1462.0744319999999</v>
      </c>
      <c r="G321" s="75"/>
    </row>
    <row r="322" spans="1:17" x14ac:dyDescent="0.3">
      <c r="A322" s="7" t="s">
        <v>584</v>
      </c>
      <c r="B322" s="26" t="s">
        <v>9</v>
      </c>
      <c r="C322" s="7" t="s">
        <v>585</v>
      </c>
      <c r="D322" s="73">
        <v>4179.13</v>
      </c>
      <c r="E322" s="14">
        <f t="shared" si="51"/>
        <v>4388.0865000000003</v>
      </c>
      <c r="F322" s="14">
        <f t="shared" si="51"/>
        <v>4607.4908250000008</v>
      </c>
      <c r="G322" s="14"/>
    </row>
    <row r="323" spans="1:17" x14ac:dyDescent="0.3">
      <c r="A323" s="7" t="s">
        <v>586</v>
      </c>
      <c r="B323" s="26" t="s">
        <v>9</v>
      </c>
      <c r="C323" s="7" t="s">
        <v>587</v>
      </c>
      <c r="D323" s="73">
        <v>10960.78</v>
      </c>
      <c r="E323" s="14">
        <f t="shared" si="51"/>
        <v>11508.819000000001</v>
      </c>
      <c r="F323" s="14">
        <f t="shared" si="51"/>
        <v>12084.259950000001</v>
      </c>
      <c r="G323" s="14"/>
    </row>
    <row r="324" spans="1:17" x14ac:dyDescent="0.3">
      <c r="A324" s="7" t="s">
        <v>588</v>
      </c>
      <c r="B324" s="26" t="s">
        <v>9</v>
      </c>
      <c r="C324" s="7" t="s">
        <v>589</v>
      </c>
      <c r="D324" s="73">
        <v>2758</v>
      </c>
      <c r="E324" s="14">
        <f t="shared" si="51"/>
        <v>2895.9</v>
      </c>
      <c r="F324" s="14">
        <f t="shared" si="51"/>
        <v>3040.6950000000002</v>
      </c>
      <c r="G324" s="14"/>
    </row>
    <row r="325" spans="1:17" x14ac:dyDescent="0.3">
      <c r="A325" s="41"/>
      <c r="B325" s="45"/>
      <c r="C325" s="41" t="s">
        <v>590</v>
      </c>
      <c r="D325" s="43">
        <f>SUM(D299:D324)</f>
        <v>57183.419999999984</v>
      </c>
      <c r="E325" s="43">
        <f t="shared" ref="E325:F325" si="52">SUM(E299:E324)</f>
        <v>59808.718800000002</v>
      </c>
      <c r="F325" s="43">
        <f t="shared" si="52"/>
        <v>62765.624412000005</v>
      </c>
      <c r="G325" s="43"/>
    </row>
    <row r="326" spans="1:17" x14ac:dyDescent="0.3">
      <c r="A326" s="46"/>
      <c r="B326" s="39"/>
      <c r="C326" s="46"/>
      <c r="D326" s="47"/>
      <c r="E326" s="47"/>
      <c r="F326" s="47"/>
      <c r="G326" s="47"/>
    </row>
    <row r="327" spans="1:17" x14ac:dyDescent="0.3">
      <c r="A327" s="48" t="s">
        <v>591</v>
      </c>
      <c r="B327" s="49">
        <v>1</v>
      </c>
      <c r="C327" s="48" t="s">
        <v>592</v>
      </c>
      <c r="D327" s="50">
        <v>311825.94</v>
      </c>
      <c r="E327" s="74">
        <v>0</v>
      </c>
      <c r="F327" s="74">
        <v>0</v>
      </c>
      <c r="G327" s="74"/>
      <c r="H327" s="22" t="s">
        <v>7</v>
      </c>
      <c r="K327" s="22" t="s">
        <v>7</v>
      </c>
      <c r="N327" s="22" t="s">
        <v>7</v>
      </c>
      <c r="Q327" s="22" t="s">
        <v>7</v>
      </c>
    </row>
    <row r="328" spans="1:17" x14ac:dyDescent="0.3">
      <c r="A328" s="41"/>
      <c r="B328" s="45"/>
      <c r="C328" s="41" t="s">
        <v>593</v>
      </c>
      <c r="D328" s="43">
        <f t="shared" ref="D328" si="53">SUM(D327:D327)</f>
        <v>311825.94</v>
      </c>
      <c r="E328" s="43">
        <f t="shared" ref="E328:F328" si="54">SUM(E327:E327)</f>
        <v>0</v>
      </c>
      <c r="F328" s="43">
        <f t="shared" si="54"/>
        <v>0</v>
      </c>
      <c r="G328" s="43"/>
      <c r="H328" s="22" t="s">
        <v>7</v>
      </c>
      <c r="K328" s="22" t="s">
        <v>7</v>
      </c>
      <c r="N328" s="22" t="s">
        <v>7</v>
      </c>
      <c r="Q328" s="22" t="s">
        <v>7</v>
      </c>
    </row>
    <row r="329" spans="1:17" x14ac:dyDescent="0.3">
      <c r="A329" s="7"/>
      <c r="B329" s="26"/>
      <c r="C329" s="7"/>
      <c r="D329" s="9"/>
      <c r="E329" s="9"/>
      <c r="F329" s="9"/>
      <c r="G329" s="9"/>
    </row>
    <row r="330" spans="1:17" x14ac:dyDescent="0.3">
      <c r="A330" s="7" t="s">
        <v>594</v>
      </c>
      <c r="B330" s="26" t="s">
        <v>9</v>
      </c>
      <c r="C330" s="7" t="s">
        <v>595</v>
      </c>
      <c r="D330" s="9">
        <v>131390.64000000001</v>
      </c>
      <c r="E330" s="74">
        <v>0</v>
      </c>
      <c r="F330" s="74">
        <v>0</v>
      </c>
      <c r="G330" s="74"/>
    </row>
    <row r="331" spans="1:17" x14ac:dyDescent="0.3">
      <c r="A331" s="7" t="s">
        <v>596</v>
      </c>
      <c r="B331" s="26" t="s">
        <v>9</v>
      </c>
      <c r="C331" s="7" t="s">
        <v>597</v>
      </c>
      <c r="D331" s="9">
        <v>0</v>
      </c>
      <c r="E331" s="74">
        <v>0</v>
      </c>
      <c r="F331" s="74">
        <v>0</v>
      </c>
      <c r="G331" s="74"/>
    </row>
    <row r="332" spans="1:17" x14ac:dyDescent="0.3">
      <c r="A332" s="41"/>
      <c r="B332" s="45"/>
      <c r="C332" s="41" t="s">
        <v>598</v>
      </c>
      <c r="D332" s="43">
        <f t="shared" ref="D332" si="55">SUM(D330:D331)</f>
        <v>131390.64000000001</v>
      </c>
      <c r="E332" s="43">
        <f t="shared" ref="E332:F332" si="56">SUM(E330:E331)</f>
        <v>0</v>
      </c>
      <c r="F332" s="43">
        <f t="shared" si="56"/>
        <v>0</v>
      </c>
      <c r="G332" s="43"/>
    </row>
    <row r="333" spans="1:17" x14ac:dyDescent="0.3">
      <c r="A333" s="24"/>
      <c r="B333" s="26"/>
      <c r="C333" s="24"/>
      <c r="D333" s="9"/>
      <c r="E333" s="9"/>
      <c r="F333" s="9"/>
      <c r="G333" s="9"/>
    </row>
    <row r="334" spans="1:17" x14ac:dyDescent="0.3">
      <c r="A334" s="7" t="s">
        <v>599</v>
      </c>
      <c r="B334" s="26" t="s">
        <v>9</v>
      </c>
      <c r="C334" s="51" t="s">
        <v>600</v>
      </c>
      <c r="D334" s="9">
        <v>14244</v>
      </c>
      <c r="E334" s="74">
        <f t="shared" ref="E334:F336" si="57">D334*1</f>
        <v>14244</v>
      </c>
      <c r="F334" s="74">
        <f t="shared" si="57"/>
        <v>14244</v>
      </c>
      <c r="G334" s="74"/>
    </row>
    <row r="335" spans="1:17" x14ac:dyDescent="0.3">
      <c r="A335" s="48" t="s">
        <v>601</v>
      </c>
      <c r="B335" s="49" t="s">
        <v>9</v>
      </c>
      <c r="C335" s="52" t="s">
        <v>602</v>
      </c>
      <c r="D335" s="50">
        <v>33437.35</v>
      </c>
      <c r="E335" s="74">
        <f t="shared" si="57"/>
        <v>33437.35</v>
      </c>
      <c r="F335" s="74">
        <f t="shared" si="57"/>
        <v>33437.35</v>
      </c>
      <c r="G335" s="74"/>
      <c r="H335" s="22" t="s">
        <v>7</v>
      </c>
      <c r="K335" s="22" t="s">
        <v>7</v>
      </c>
      <c r="N335" s="22" t="s">
        <v>7</v>
      </c>
      <c r="Q335" s="22" t="s">
        <v>7</v>
      </c>
    </row>
    <row r="336" spans="1:17" x14ac:dyDescent="0.3">
      <c r="A336" s="7" t="s">
        <v>603</v>
      </c>
      <c r="B336" s="26">
        <v>1</v>
      </c>
      <c r="C336" s="7" t="s">
        <v>604</v>
      </c>
      <c r="D336" s="9">
        <v>12143</v>
      </c>
      <c r="E336" s="74">
        <f t="shared" si="57"/>
        <v>12143</v>
      </c>
      <c r="F336" s="74">
        <f t="shared" si="57"/>
        <v>12143</v>
      </c>
      <c r="G336" s="74"/>
      <c r="H336" s="22" t="s">
        <v>7</v>
      </c>
      <c r="K336" s="22" t="s">
        <v>7</v>
      </c>
      <c r="N336" s="22" t="s">
        <v>7</v>
      </c>
      <c r="Q336" s="22" t="s">
        <v>7</v>
      </c>
    </row>
    <row r="337" spans="1:17" x14ac:dyDescent="0.3">
      <c r="A337" s="41"/>
      <c r="B337" s="53"/>
      <c r="C337" s="41" t="s">
        <v>605</v>
      </c>
      <c r="D337" s="43">
        <f t="shared" ref="D337" si="58">SUM(D334:D336)</f>
        <v>59824.35</v>
      </c>
      <c r="E337" s="43">
        <f t="shared" ref="E337:F337" si="59">SUM(E334:E336)</f>
        <v>59824.35</v>
      </c>
      <c r="F337" s="43">
        <f t="shared" si="59"/>
        <v>59824.35</v>
      </c>
      <c r="G337" s="43"/>
      <c r="H337" s="22" t="s">
        <v>7</v>
      </c>
      <c r="K337" s="22" t="s">
        <v>7</v>
      </c>
      <c r="N337" s="22" t="s">
        <v>7</v>
      </c>
      <c r="Q337" s="22" t="s">
        <v>7</v>
      </c>
    </row>
    <row r="338" spans="1:17" x14ac:dyDescent="0.3">
      <c r="A338" s="54"/>
      <c r="B338" s="54"/>
      <c r="C338" s="55" t="s">
        <v>606</v>
      </c>
      <c r="D338" s="56">
        <f>SUM(D259,D271,D277,D284,D297,D325,D328,D332,D337)</f>
        <v>4483208.18</v>
      </c>
      <c r="E338" s="56">
        <f t="shared" ref="E338:F338" si="60">SUM(E259,E271,E277,E284,E297,E325,E328,E332,E337)</f>
        <v>4058703.1710000001</v>
      </c>
      <c r="F338" s="56">
        <f t="shared" si="60"/>
        <v>4230327.549645002</v>
      </c>
      <c r="G338" s="56"/>
    </row>
    <row r="339" spans="1:17" x14ac:dyDescent="0.3">
      <c r="A339" t="s">
        <v>616</v>
      </c>
      <c r="C339" s="76" t="s">
        <v>615</v>
      </c>
    </row>
    <row r="340" spans="1:17" x14ac:dyDescent="0.3">
      <c r="A340" t="s">
        <v>617</v>
      </c>
      <c r="C340" s="77" t="s">
        <v>613</v>
      </c>
    </row>
    <row r="341" spans="1:17" x14ac:dyDescent="0.3">
      <c r="C341" t="s">
        <v>614</v>
      </c>
    </row>
  </sheetData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FCDCD-C528-4C44-86F4-2F72BDCEE0E2}">
  <dimension ref="A1:O341"/>
  <sheetViews>
    <sheetView topLeftCell="A4" workbookViewId="0">
      <selection activeCell="I26" sqref="I26"/>
    </sheetView>
  </sheetViews>
  <sheetFormatPr defaultRowHeight="15.05" x14ac:dyDescent="0.3"/>
  <cols>
    <col min="1" max="1" width="15.109375" customWidth="1"/>
    <col min="2" max="2" width="3.109375" customWidth="1"/>
    <col min="3" max="3" width="30.88671875" customWidth="1"/>
    <col min="4" max="6" width="14.6640625" customWidth="1"/>
    <col min="7" max="7" width="10.33203125" style="22" customWidth="1"/>
    <col min="8" max="8" width="12.6640625" style="23" customWidth="1"/>
    <col min="9" max="9" width="11.88671875" style="23" customWidth="1"/>
    <col min="10" max="10" width="10.33203125" style="22" customWidth="1"/>
    <col min="11" max="11" width="13.33203125" style="23" customWidth="1"/>
    <col min="12" max="12" width="11.88671875" style="23" customWidth="1"/>
    <col min="13" max="13" width="10.33203125" style="22" customWidth="1"/>
    <col min="14" max="14" width="13.6640625" style="23" customWidth="1"/>
    <col min="15" max="15" width="11.88671875" style="23" customWidth="1"/>
  </cols>
  <sheetData>
    <row r="1" spans="1:15" ht="14.4" x14ac:dyDescent="0.3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6"/>
      <c r="J1" s="4" t="s">
        <v>6</v>
      </c>
      <c r="K1" s="5" t="s">
        <v>7</v>
      </c>
      <c r="L1" s="6"/>
      <c r="M1" s="4" t="s">
        <v>6</v>
      </c>
      <c r="N1" s="5" t="s">
        <v>7</v>
      </c>
      <c r="O1" s="6"/>
    </row>
    <row r="2" spans="1:15" ht="14.4" x14ac:dyDescent="0.3">
      <c r="A2" s="7" t="s">
        <v>8</v>
      </c>
      <c r="B2" s="8" t="s">
        <v>9</v>
      </c>
      <c r="C2" s="7" t="s">
        <v>10</v>
      </c>
      <c r="D2" s="9">
        <v>1979097.48</v>
      </c>
      <c r="E2" s="74">
        <v>2096677.85</v>
      </c>
      <c r="F2" s="74">
        <v>2162451.86</v>
      </c>
      <c r="G2" s="10" t="s">
        <v>11</v>
      </c>
      <c r="H2" s="11">
        <f>SUM(D36)</f>
        <v>3108385.89</v>
      </c>
      <c r="I2" s="12"/>
      <c r="J2" s="10" t="s">
        <v>11</v>
      </c>
      <c r="K2" s="11">
        <f>SUM(E36)</f>
        <v>3109147.5900000003</v>
      </c>
      <c r="L2" s="12"/>
      <c r="M2" s="10" t="s">
        <v>11</v>
      </c>
      <c r="N2" s="11">
        <f>SUM(F36)</f>
        <v>3165504.04</v>
      </c>
      <c r="O2" s="12"/>
    </row>
    <row r="3" spans="1:15" ht="14.4" x14ac:dyDescent="0.3">
      <c r="A3" s="7" t="s">
        <v>12</v>
      </c>
      <c r="B3" s="8" t="s">
        <v>9</v>
      </c>
      <c r="C3" s="7" t="s">
        <v>13</v>
      </c>
      <c r="D3" s="9">
        <v>17979.87</v>
      </c>
      <c r="E3" s="74">
        <v>18954.740000000002</v>
      </c>
      <c r="F3" s="74">
        <v>19537.18</v>
      </c>
      <c r="G3" s="10" t="s">
        <v>14</v>
      </c>
      <c r="H3" s="11">
        <f>SUM(D44)</f>
        <v>375503.04000000004</v>
      </c>
      <c r="I3" s="12"/>
      <c r="J3" s="10" t="s">
        <v>14</v>
      </c>
      <c r="K3" s="11">
        <f>SUM(E44)</f>
        <v>300450.71000000002</v>
      </c>
      <c r="L3" s="12"/>
      <c r="M3" s="10" t="s">
        <v>14</v>
      </c>
      <c r="N3" s="11">
        <f>SUM(F44)</f>
        <v>305385.77</v>
      </c>
      <c r="O3" s="12"/>
    </row>
    <row r="4" spans="1:15" ht="14.4" x14ac:dyDescent="0.3">
      <c r="A4" s="7" t="s">
        <v>15</v>
      </c>
      <c r="B4" s="8" t="s">
        <v>9</v>
      </c>
      <c r="C4" s="7" t="s">
        <v>16</v>
      </c>
      <c r="D4" s="9">
        <v>189307.73000000004</v>
      </c>
      <c r="E4" s="74">
        <v>118240</v>
      </c>
      <c r="F4" s="74">
        <v>118240</v>
      </c>
      <c r="G4" s="10" t="s">
        <v>17</v>
      </c>
      <c r="H4" s="11">
        <f>SUM(D48)</f>
        <v>272824.37</v>
      </c>
      <c r="I4" s="12"/>
      <c r="J4" s="10" t="s">
        <v>17</v>
      </c>
      <c r="K4" s="11">
        <f>SUM(E48)</f>
        <v>280406.62</v>
      </c>
      <c r="L4" s="12"/>
      <c r="M4" s="10" t="s">
        <v>17</v>
      </c>
      <c r="N4" s="11">
        <f>SUM(F48)</f>
        <v>286099.5</v>
      </c>
      <c r="O4" s="12"/>
    </row>
    <row r="5" spans="1:15" ht="14.4" x14ac:dyDescent="0.3">
      <c r="A5" s="7" t="s">
        <v>18</v>
      </c>
      <c r="B5" s="8" t="s">
        <v>9</v>
      </c>
      <c r="C5" s="7" t="s">
        <v>19</v>
      </c>
      <c r="D5" s="9">
        <v>48000</v>
      </c>
      <c r="E5" s="74">
        <v>48000</v>
      </c>
      <c r="F5" s="74">
        <v>48000</v>
      </c>
      <c r="G5" s="10" t="s">
        <v>20</v>
      </c>
      <c r="H5" s="11">
        <f>SUM(D55)</f>
        <v>259093.04</v>
      </c>
      <c r="I5" s="12"/>
      <c r="J5" s="10" t="s">
        <v>20</v>
      </c>
      <c r="K5" s="11">
        <f>SUM(E55)</f>
        <v>299718.45</v>
      </c>
      <c r="L5" s="12"/>
      <c r="M5" s="10" t="s">
        <v>20</v>
      </c>
      <c r="N5" s="11">
        <f>SUM(F55)</f>
        <v>304223.03000000003</v>
      </c>
      <c r="O5" s="12"/>
    </row>
    <row r="6" spans="1:15" ht="14.4" x14ac:dyDescent="0.3">
      <c r="A6" s="7" t="s">
        <v>21</v>
      </c>
      <c r="B6" s="8" t="s">
        <v>9</v>
      </c>
      <c r="C6" s="7" t="s">
        <v>22</v>
      </c>
      <c r="D6" s="14">
        <v>84562.959999999992</v>
      </c>
      <c r="E6" s="74">
        <v>75000</v>
      </c>
      <c r="F6" s="74">
        <v>75000</v>
      </c>
      <c r="G6" s="10" t="s">
        <v>23</v>
      </c>
      <c r="H6" s="11">
        <f>SUM(D62)</f>
        <v>42355.75</v>
      </c>
      <c r="I6" s="12"/>
      <c r="J6" s="10" t="s">
        <v>23</v>
      </c>
      <c r="K6" s="11">
        <f>SUM(E62)</f>
        <v>37528.369999999995</v>
      </c>
      <c r="L6" s="12"/>
      <c r="M6" s="10" t="s">
        <v>23</v>
      </c>
      <c r="N6" s="11">
        <f>SUM(F62)</f>
        <v>38099</v>
      </c>
      <c r="O6" s="12"/>
    </row>
    <row r="7" spans="1:15" ht="14.4" x14ac:dyDescent="0.3">
      <c r="A7" s="7" t="s">
        <v>24</v>
      </c>
      <c r="B7" s="8" t="s">
        <v>9</v>
      </c>
      <c r="C7" s="7" t="s">
        <v>25</v>
      </c>
      <c r="D7" s="9">
        <v>69498.179999999993</v>
      </c>
      <c r="E7" s="74">
        <v>60000</v>
      </c>
      <c r="F7" s="74">
        <v>60000</v>
      </c>
      <c r="G7" s="10" t="s">
        <v>26</v>
      </c>
      <c r="H7" s="11">
        <f>SUM(D70)</f>
        <v>56433.18</v>
      </c>
      <c r="I7" s="12"/>
      <c r="J7" s="10" t="s">
        <v>26</v>
      </c>
      <c r="K7" s="11">
        <f>SUM(E70)</f>
        <v>53234.25</v>
      </c>
      <c r="L7" s="12"/>
      <c r="M7" s="10" t="s">
        <v>26</v>
      </c>
      <c r="N7" s="11">
        <f>SUM(F70)</f>
        <v>54537</v>
      </c>
      <c r="O7" s="12"/>
    </row>
    <row r="8" spans="1:15" ht="14.4" x14ac:dyDescent="0.3">
      <c r="A8" s="7" t="s">
        <v>27</v>
      </c>
      <c r="B8" s="8" t="s">
        <v>9</v>
      </c>
      <c r="C8" s="7" t="s">
        <v>28</v>
      </c>
      <c r="D8" s="9">
        <v>24483.17</v>
      </c>
      <c r="E8" s="74">
        <v>22000</v>
      </c>
      <c r="F8" s="74">
        <v>22000</v>
      </c>
      <c r="G8" s="10" t="s">
        <v>29</v>
      </c>
      <c r="H8" s="11">
        <f>SUM(D75)</f>
        <v>222698.02000000002</v>
      </c>
      <c r="I8" s="12"/>
      <c r="J8" s="10" t="s">
        <v>29</v>
      </c>
      <c r="K8" s="11">
        <f>SUM(E75)</f>
        <v>0</v>
      </c>
      <c r="L8" s="12"/>
      <c r="M8" s="10" t="s">
        <v>29</v>
      </c>
      <c r="N8" s="11">
        <f>SUM(F75)</f>
        <v>0</v>
      </c>
      <c r="O8" s="12"/>
    </row>
    <row r="9" spans="1:15" ht="14.4" x14ac:dyDescent="0.3">
      <c r="A9" s="7" t="s">
        <v>30</v>
      </c>
      <c r="B9" s="8" t="s">
        <v>9</v>
      </c>
      <c r="C9" s="7" t="s">
        <v>31</v>
      </c>
      <c r="D9" s="9">
        <v>10895.999999999998</v>
      </c>
      <c r="E9" s="74">
        <v>10000</v>
      </c>
      <c r="F9" s="74">
        <v>10000</v>
      </c>
      <c r="G9" s="10" t="s">
        <v>32</v>
      </c>
      <c r="H9" s="11">
        <f>SUM(D79)</f>
        <v>33601.770000000004</v>
      </c>
      <c r="I9" s="12"/>
      <c r="J9" s="10" t="s">
        <v>32</v>
      </c>
      <c r="K9" s="11">
        <f>SUM(E79)</f>
        <v>35228.1</v>
      </c>
      <c r="L9" s="12"/>
      <c r="M9" s="10" t="s">
        <v>32</v>
      </c>
      <c r="N9" s="11">
        <f>SUM(F79)</f>
        <v>36508.379999999997</v>
      </c>
      <c r="O9" s="12"/>
    </row>
    <row r="10" spans="1:15" x14ac:dyDescent="0.35">
      <c r="A10" s="7" t="s">
        <v>33</v>
      </c>
      <c r="B10" s="8" t="s">
        <v>9</v>
      </c>
      <c r="C10" s="7" t="s">
        <v>34</v>
      </c>
      <c r="D10" s="9">
        <v>13294.95</v>
      </c>
      <c r="E10" s="74">
        <v>12000</v>
      </c>
      <c r="F10" s="74">
        <v>12000</v>
      </c>
      <c r="G10" s="10" t="s">
        <v>35</v>
      </c>
      <c r="H10" s="15">
        <f>SUM(D83)</f>
        <v>46732.01999999999</v>
      </c>
      <c r="I10" s="12"/>
      <c r="J10" s="10" t="s">
        <v>35</v>
      </c>
      <c r="K10" s="15">
        <f>SUM(E83)</f>
        <v>49264.93</v>
      </c>
      <c r="L10" s="12"/>
      <c r="M10" s="10" t="s">
        <v>35</v>
      </c>
      <c r="N10" s="15">
        <f>SUM(F83)</f>
        <v>50791.040000000001</v>
      </c>
      <c r="O10" s="12"/>
    </row>
    <row r="11" spans="1:15" ht="14.4" x14ac:dyDescent="0.3">
      <c r="A11" s="7" t="s">
        <v>36</v>
      </c>
      <c r="B11" s="8" t="s">
        <v>9</v>
      </c>
      <c r="C11" s="7" t="s">
        <v>37</v>
      </c>
      <c r="D11" s="9">
        <v>1627.65</v>
      </c>
      <c r="E11" s="74">
        <v>1000</v>
      </c>
      <c r="F11" s="74">
        <v>1000</v>
      </c>
      <c r="G11" s="10"/>
      <c r="H11" s="11">
        <f>SUM(H2:H10)</f>
        <v>4417627.08</v>
      </c>
      <c r="I11" s="12"/>
      <c r="J11" s="10"/>
      <c r="K11" s="11">
        <f>SUM(K2:K10)</f>
        <v>4164979.0200000009</v>
      </c>
      <c r="L11" s="12"/>
      <c r="M11" s="10"/>
      <c r="N11" s="11">
        <f>SUM(N2:N10)</f>
        <v>4241147.76</v>
      </c>
      <c r="O11" s="12"/>
    </row>
    <row r="12" spans="1:15" ht="14.4" x14ac:dyDescent="0.3">
      <c r="A12" s="7" t="s">
        <v>38</v>
      </c>
      <c r="B12" s="8" t="s">
        <v>9</v>
      </c>
      <c r="C12" s="7" t="s">
        <v>39</v>
      </c>
      <c r="D12" s="9">
        <v>6764</v>
      </c>
      <c r="E12" s="74">
        <v>5500</v>
      </c>
      <c r="F12" s="74">
        <v>5500</v>
      </c>
      <c r="G12" s="10" t="s">
        <v>40</v>
      </c>
      <c r="H12" s="11"/>
      <c r="I12" s="57" t="s">
        <v>41</v>
      </c>
      <c r="J12" s="10" t="s">
        <v>40</v>
      </c>
      <c r="K12" s="11"/>
      <c r="L12" s="57" t="s">
        <v>42</v>
      </c>
      <c r="M12" s="10" t="s">
        <v>40</v>
      </c>
      <c r="N12" s="11"/>
      <c r="O12" s="57" t="s">
        <v>43</v>
      </c>
    </row>
    <row r="13" spans="1:15" s="19" customFormat="1" ht="14.4" x14ac:dyDescent="0.3">
      <c r="A13" s="13" t="s">
        <v>44</v>
      </c>
      <c r="B13" s="16" t="s">
        <v>7</v>
      </c>
      <c r="C13" s="13" t="s">
        <v>45</v>
      </c>
      <c r="D13" s="14">
        <v>50000</v>
      </c>
      <c r="E13" s="74">
        <v>50000</v>
      </c>
      <c r="F13" s="74">
        <v>50000</v>
      </c>
      <c r="G13" s="17" t="s">
        <v>11</v>
      </c>
      <c r="H13" s="18">
        <f>SUM(D259)</f>
        <v>2953984.8700000006</v>
      </c>
      <c r="I13" s="58">
        <f t="shared" ref="I13:I21" si="0">SUM(H2-H13)</f>
        <v>154401.01999999955</v>
      </c>
      <c r="J13" s="17" t="s">
        <v>11</v>
      </c>
      <c r="K13" s="18">
        <f>SUM(E259)</f>
        <v>2998106.4390999996</v>
      </c>
      <c r="L13" s="58">
        <f t="shared" ref="L13:L21" si="1">SUM(K2-K13)</f>
        <v>111041.15090000071</v>
      </c>
      <c r="M13" s="17" t="s">
        <v>11</v>
      </c>
      <c r="N13" s="18">
        <f>SUM(F259)</f>
        <v>3097723.9672380001</v>
      </c>
      <c r="O13" s="58">
        <f t="shared" ref="O13:O21" si="2">SUM(N2-N13)</f>
        <v>67780.072761999909</v>
      </c>
    </row>
    <row r="14" spans="1:15" ht="14.4" x14ac:dyDescent="0.3">
      <c r="A14" s="7" t="s">
        <v>46</v>
      </c>
      <c r="B14" s="8" t="s">
        <v>9</v>
      </c>
      <c r="C14" s="7" t="s">
        <v>47</v>
      </c>
      <c r="D14" s="9">
        <v>12548</v>
      </c>
      <c r="E14" s="74">
        <v>12500</v>
      </c>
      <c r="F14" s="74">
        <v>12500</v>
      </c>
      <c r="G14" s="10" t="s">
        <v>14</v>
      </c>
      <c r="H14" s="11">
        <f>SUM(D271)</f>
        <v>397995.19999999995</v>
      </c>
      <c r="I14" s="58">
        <f t="shared" si="0"/>
        <v>-22492.159999999916</v>
      </c>
      <c r="J14" s="10" t="s">
        <v>14</v>
      </c>
      <c r="K14" s="11">
        <f>SUM(E271)</f>
        <v>315142.30040000001</v>
      </c>
      <c r="L14" s="58">
        <f t="shared" si="1"/>
        <v>-14691.590399999986</v>
      </c>
      <c r="M14" s="10" t="s">
        <v>14</v>
      </c>
      <c r="N14" s="11">
        <f>SUM(F271)</f>
        <v>323886.26388199994</v>
      </c>
      <c r="O14" s="58">
        <f t="shared" si="2"/>
        <v>-18500.493881999922</v>
      </c>
    </row>
    <row r="15" spans="1:15" ht="14.4" x14ac:dyDescent="0.3">
      <c r="A15" s="7" t="s">
        <v>48</v>
      </c>
      <c r="B15" s="8" t="s">
        <v>9</v>
      </c>
      <c r="C15" s="7" t="s">
        <v>49</v>
      </c>
      <c r="D15" s="9">
        <v>1000</v>
      </c>
      <c r="E15" s="74">
        <v>1000</v>
      </c>
      <c r="F15" s="74">
        <v>1000</v>
      </c>
      <c r="G15" s="10" t="s">
        <v>17</v>
      </c>
      <c r="H15" s="11">
        <f>SUM(D277)</f>
        <v>272278</v>
      </c>
      <c r="I15" s="58">
        <f t="shared" si="0"/>
        <v>546.36999999999534</v>
      </c>
      <c r="J15" s="10" t="s">
        <v>17</v>
      </c>
      <c r="K15" s="11">
        <f>SUM(E277)</f>
        <v>281353.25</v>
      </c>
      <c r="L15" s="58">
        <f t="shared" si="1"/>
        <v>-946.63000000000466</v>
      </c>
      <c r="M15" s="10" t="s">
        <v>17</v>
      </c>
      <c r="N15" s="11">
        <f>SUM(F277)</f>
        <v>287049.5</v>
      </c>
      <c r="O15" s="58">
        <f t="shared" si="2"/>
        <v>-950</v>
      </c>
    </row>
    <row r="16" spans="1:15" ht="14.4" x14ac:dyDescent="0.3">
      <c r="A16" s="7" t="s">
        <v>50</v>
      </c>
      <c r="B16" s="8" t="s">
        <v>9</v>
      </c>
      <c r="C16" s="7" t="s">
        <v>51</v>
      </c>
      <c r="D16" s="14">
        <v>15009.32</v>
      </c>
      <c r="E16" s="74">
        <v>25000</v>
      </c>
      <c r="F16" s="74">
        <v>25000</v>
      </c>
      <c r="G16" s="10" t="s">
        <v>20</v>
      </c>
      <c r="H16" s="11">
        <f>SUM(D284)</f>
        <v>269564.18</v>
      </c>
      <c r="I16" s="58">
        <f t="shared" si="0"/>
        <v>-10471.139999999985</v>
      </c>
      <c r="J16" s="10" t="s">
        <v>20</v>
      </c>
      <c r="K16" s="11">
        <f>SUM(E284)</f>
        <v>277309.38900000002</v>
      </c>
      <c r="L16" s="58">
        <f t="shared" si="1"/>
        <v>22409.060999999987</v>
      </c>
      <c r="M16" s="10" t="s">
        <v>20</v>
      </c>
      <c r="N16" s="11">
        <f>SUM(F284)</f>
        <v>290859.85845000006</v>
      </c>
      <c r="O16" s="58">
        <f t="shared" si="2"/>
        <v>13363.17154999997</v>
      </c>
    </row>
    <row r="17" spans="1:15" ht="14.4" x14ac:dyDescent="0.3">
      <c r="A17" s="7" t="s">
        <v>52</v>
      </c>
      <c r="B17" s="8" t="s">
        <v>9</v>
      </c>
      <c r="C17" s="7" t="s">
        <v>53</v>
      </c>
      <c r="D17" s="9">
        <v>16037.14</v>
      </c>
      <c r="E17" s="74">
        <v>5000</v>
      </c>
      <c r="F17" s="74">
        <v>5000</v>
      </c>
      <c r="G17" s="10" t="s">
        <v>23</v>
      </c>
      <c r="H17" s="11">
        <f>SUM(D297)</f>
        <v>29161.579999999998</v>
      </c>
      <c r="I17" s="58">
        <f t="shared" si="0"/>
        <v>13194.170000000002</v>
      </c>
      <c r="J17" s="10" t="s">
        <v>23</v>
      </c>
      <c r="K17" s="11">
        <f>SUM(E297)</f>
        <v>30036.4274</v>
      </c>
      <c r="L17" s="58">
        <f t="shared" si="1"/>
        <v>7491.9425999999949</v>
      </c>
      <c r="M17" s="10" t="s">
        <v>23</v>
      </c>
      <c r="N17" s="11">
        <f>SUM(F297)</f>
        <v>30937.520221999999</v>
      </c>
      <c r="O17" s="58">
        <f t="shared" si="2"/>
        <v>7161.4797780000008</v>
      </c>
    </row>
    <row r="18" spans="1:15" ht="14.4" x14ac:dyDescent="0.3">
      <c r="A18" s="7" t="s">
        <v>54</v>
      </c>
      <c r="B18" s="8" t="s">
        <v>9</v>
      </c>
      <c r="C18" s="7" t="s">
        <v>55</v>
      </c>
      <c r="D18" s="9">
        <v>500</v>
      </c>
      <c r="E18" s="74">
        <v>500</v>
      </c>
      <c r="F18" s="74">
        <v>500</v>
      </c>
      <c r="G18" s="10" t="s">
        <v>26</v>
      </c>
      <c r="H18" s="11">
        <f>SUM(D325)</f>
        <v>57183.419999999984</v>
      </c>
      <c r="I18" s="58">
        <f t="shared" si="0"/>
        <v>-750.23999999998341</v>
      </c>
      <c r="J18" s="10" t="s">
        <v>26</v>
      </c>
      <c r="K18" s="11">
        <f>SUM(E325)</f>
        <v>58701.131699999998</v>
      </c>
      <c r="L18" s="58">
        <f t="shared" si="1"/>
        <v>-5466.8816999999981</v>
      </c>
      <c r="M18" s="10" t="s">
        <v>26</v>
      </c>
      <c r="N18" s="11">
        <f>SUM(F325)</f>
        <v>60462.16565100001</v>
      </c>
      <c r="O18" s="58">
        <f t="shared" si="2"/>
        <v>-5925.1656510000103</v>
      </c>
    </row>
    <row r="19" spans="1:15" ht="14.4" x14ac:dyDescent="0.3">
      <c r="A19" s="7" t="s">
        <v>56</v>
      </c>
      <c r="B19" s="8" t="s">
        <v>9</v>
      </c>
      <c r="C19" s="7" t="s">
        <v>57</v>
      </c>
      <c r="D19" s="9">
        <v>292276</v>
      </c>
      <c r="E19" s="74">
        <v>329000</v>
      </c>
      <c r="F19" s="74">
        <v>329000</v>
      </c>
      <c r="G19" s="10" t="s">
        <v>29</v>
      </c>
      <c r="H19" s="11">
        <f>SUM(D328)</f>
        <v>311825.94</v>
      </c>
      <c r="I19" s="58">
        <f t="shared" si="0"/>
        <v>-89127.919999999984</v>
      </c>
      <c r="J19" s="10" t="s">
        <v>29</v>
      </c>
      <c r="K19" s="11">
        <f>SUM(E328)</f>
        <v>0</v>
      </c>
      <c r="L19" s="58">
        <f t="shared" si="1"/>
        <v>0</v>
      </c>
      <c r="M19" s="10" t="s">
        <v>29</v>
      </c>
      <c r="N19" s="11">
        <f>SUM(F328)</f>
        <v>0</v>
      </c>
      <c r="O19" s="58">
        <f t="shared" si="2"/>
        <v>0</v>
      </c>
    </row>
    <row r="20" spans="1:15" ht="14.4" x14ac:dyDescent="0.3">
      <c r="A20" s="7" t="s">
        <v>58</v>
      </c>
      <c r="B20" s="8" t="s">
        <v>9</v>
      </c>
      <c r="C20" s="7" t="s">
        <v>59</v>
      </c>
      <c r="D20" s="9">
        <v>36705.35</v>
      </c>
      <c r="E20" s="74">
        <v>25000</v>
      </c>
      <c r="F20" s="74">
        <v>15000</v>
      </c>
      <c r="G20" s="10" t="s">
        <v>32</v>
      </c>
      <c r="H20" s="11">
        <f>SUM(D332)</f>
        <v>131390.64000000001</v>
      </c>
      <c r="I20" s="58">
        <f t="shared" si="0"/>
        <v>-97788.87000000001</v>
      </c>
      <c r="J20" s="10" t="s">
        <v>32</v>
      </c>
      <c r="K20" s="11">
        <f>SUM(E332)</f>
        <v>0</v>
      </c>
      <c r="L20" s="58">
        <f t="shared" si="1"/>
        <v>35228.1</v>
      </c>
      <c r="M20" s="10" t="s">
        <v>32</v>
      </c>
      <c r="N20" s="11">
        <f>SUM(F332)</f>
        <v>0</v>
      </c>
      <c r="O20" s="58">
        <f t="shared" si="2"/>
        <v>36508.379999999997</v>
      </c>
    </row>
    <row r="21" spans="1:15" x14ac:dyDescent="0.35">
      <c r="A21" s="7" t="s">
        <v>60</v>
      </c>
      <c r="B21" s="8" t="s">
        <v>9</v>
      </c>
      <c r="C21" s="7" t="s">
        <v>61</v>
      </c>
      <c r="D21" s="9">
        <v>1757.88</v>
      </c>
      <c r="E21" s="74">
        <v>0</v>
      </c>
      <c r="F21" s="74">
        <v>0</v>
      </c>
      <c r="G21" s="10" t="s">
        <v>35</v>
      </c>
      <c r="H21" s="15">
        <f>SUM(D337)</f>
        <v>59824.35</v>
      </c>
      <c r="I21" s="58">
        <f t="shared" si="0"/>
        <v>-13092.330000000009</v>
      </c>
      <c r="J21" s="10" t="s">
        <v>35</v>
      </c>
      <c r="K21" s="15">
        <f>SUM(E337)</f>
        <v>59824.35</v>
      </c>
      <c r="L21" s="58">
        <f t="shared" si="1"/>
        <v>-10559.419999999998</v>
      </c>
      <c r="M21" s="10" t="s">
        <v>35</v>
      </c>
      <c r="N21" s="15">
        <f>SUM(F337)</f>
        <v>59824.35</v>
      </c>
      <c r="O21" s="58">
        <f t="shared" si="2"/>
        <v>-9033.3099999999977</v>
      </c>
    </row>
    <row r="22" spans="1:15" ht="14.4" x14ac:dyDescent="0.3">
      <c r="A22" s="7" t="s">
        <v>62</v>
      </c>
      <c r="B22" s="8" t="s">
        <v>9</v>
      </c>
      <c r="C22" s="7" t="s">
        <v>63</v>
      </c>
      <c r="D22" s="9">
        <v>189.94</v>
      </c>
      <c r="E22" s="74">
        <v>200</v>
      </c>
      <c r="F22" s="74">
        <v>200</v>
      </c>
      <c r="G22" s="20"/>
      <c r="H22" s="21">
        <f>SUM(H13:H21)</f>
        <v>4483208.18</v>
      </c>
      <c r="I22" s="60">
        <f>SUM(I13:I21)</f>
        <v>-65581.100000000326</v>
      </c>
      <c r="J22" s="20"/>
      <c r="K22" s="21">
        <f>SUM(K13:K21)</f>
        <v>4020473.2875999995</v>
      </c>
      <c r="L22" s="60">
        <f>SUM(L13:L21)</f>
        <v>144505.73240000068</v>
      </c>
      <c r="M22" s="20"/>
      <c r="N22" s="21">
        <f>SUM(N13:N21)</f>
        <v>4150743.6254430003</v>
      </c>
      <c r="O22" s="60">
        <f>SUM(O13:O21)</f>
        <v>90404.134556999954</v>
      </c>
    </row>
    <row r="23" spans="1:15" ht="14.4" x14ac:dyDescent="0.3">
      <c r="A23" s="7" t="s">
        <v>64</v>
      </c>
      <c r="B23" s="8" t="s">
        <v>65</v>
      </c>
      <c r="C23" s="7" t="s">
        <v>66</v>
      </c>
      <c r="D23" s="9">
        <v>19275</v>
      </c>
      <c r="E23" s="74">
        <v>14048</v>
      </c>
      <c r="F23" s="74">
        <v>14048</v>
      </c>
    </row>
    <row r="24" spans="1:15" ht="14.4" x14ac:dyDescent="0.3">
      <c r="A24" s="24" t="s">
        <v>67</v>
      </c>
      <c r="B24" s="8" t="s">
        <v>9</v>
      </c>
      <c r="C24" s="24" t="s">
        <v>68</v>
      </c>
      <c r="D24" s="9">
        <v>47150.77</v>
      </c>
      <c r="E24" s="74">
        <v>39000</v>
      </c>
      <c r="F24" s="74">
        <v>39000</v>
      </c>
      <c r="G24" s="61"/>
      <c r="H24" s="62" t="s">
        <v>69</v>
      </c>
      <c r="I24" s="63" t="s">
        <v>70</v>
      </c>
      <c r="J24" s="61"/>
      <c r="K24" s="62" t="s">
        <v>71</v>
      </c>
      <c r="L24" s="63" t="s">
        <v>72</v>
      </c>
      <c r="M24" s="61"/>
      <c r="N24" s="62" t="s">
        <v>73</v>
      </c>
      <c r="O24" s="63" t="s">
        <v>74</v>
      </c>
    </row>
    <row r="25" spans="1:15" ht="14.4" x14ac:dyDescent="0.3">
      <c r="A25" s="24" t="s">
        <v>75</v>
      </c>
      <c r="B25" s="8" t="s">
        <v>9</v>
      </c>
      <c r="C25" s="24" t="s">
        <v>76</v>
      </c>
      <c r="D25" s="9">
        <v>16137.15</v>
      </c>
      <c r="E25" s="74">
        <v>16000</v>
      </c>
      <c r="F25" s="74">
        <v>16000</v>
      </c>
      <c r="G25" s="64"/>
      <c r="H25" s="65" t="s">
        <v>77</v>
      </c>
      <c r="I25" s="66">
        <v>45107</v>
      </c>
      <c r="J25" s="64"/>
      <c r="K25" s="65" t="s">
        <v>77</v>
      </c>
      <c r="L25" s="66">
        <v>45473</v>
      </c>
      <c r="M25" s="64"/>
      <c r="N25" s="65" t="s">
        <v>77</v>
      </c>
      <c r="O25" s="66">
        <v>45838</v>
      </c>
    </row>
    <row r="26" spans="1:15" ht="14.4" x14ac:dyDescent="0.3">
      <c r="A26" s="7" t="s">
        <v>78</v>
      </c>
      <c r="B26" s="8" t="s">
        <v>79</v>
      </c>
      <c r="C26" s="7" t="s">
        <v>80</v>
      </c>
      <c r="D26" s="9">
        <v>54363</v>
      </c>
      <c r="E26" s="74">
        <v>55288</v>
      </c>
      <c r="F26" s="74">
        <v>55288</v>
      </c>
      <c r="G26" s="64" t="s">
        <v>11</v>
      </c>
      <c r="H26" s="67">
        <v>2774444.05</v>
      </c>
      <c r="I26" s="68">
        <f t="shared" ref="I26:I34" si="3">SUM(H26+I13)</f>
        <v>2928845.0699999994</v>
      </c>
      <c r="J26" s="64" t="s">
        <v>11</v>
      </c>
      <c r="K26" s="67">
        <f>(I26)</f>
        <v>2928845.0699999994</v>
      </c>
      <c r="L26" s="68">
        <f t="shared" ref="L26:L34" si="4">SUM(K26+L13)</f>
        <v>3039886.2209000001</v>
      </c>
      <c r="M26" s="64" t="s">
        <v>11</v>
      </c>
      <c r="N26" s="67">
        <f>(L26)</f>
        <v>3039886.2209000001</v>
      </c>
      <c r="O26" s="68">
        <f t="shared" ref="O26:O34" si="5">SUM(N26+O13)</f>
        <v>3107666.293662</v>
      </c>
    </row>
    <row r="27" spans="1:15" ht="14.4" x14ac:dyDescent="0.3">
      <c r="A27" s="7" t="s">
        <v>81</v>
      </c>
      <c r="B27" s="25">
        <v>30</v>
      </c>
      <c r="C27" s="7" t="s">
        <v>82</v>
      </c>
      <c r="D27" s="9">
        <v>1871</v>
      </c>
      <c r="E27" s="74">
        <v>1645</v>
      </c>
      <c r="F27" s="74">
        <v>1645</v>
      </c>
      <c r="G27" s="64" t="s">
        <v>14</v>
      </c>
      <c r="H27" s="67">
        <v>298978.12</v>
      </c>
      <c r="I27" s="68">
        <f t="shared" si="3"/>
        <v>276485.96000000008</v>
      </c>
      <c r="J27" s="64" t="s">
        <v>14</v>
      </c>
      <c r="K27" s="67">
        <f t="shared" ref="K27:K34" si="6">(I27)</f>
        <v>276485.96000000008</v>
      </c>
      <c r="L27" s="68">
        <f t="shared" si="4"/>
        <v>261794.36960000009</v>
      </c>
      <c r="M27" s="64" t="s">
        <v>14</v>
      </c>
      <c r="N27" s="67">
        <f t="shared" ref="N27:N34" si="7">(L27)</f>
        <v>261794.36960000009</v>
      </c>
      <c r="O27" s="68">
        <f t="shared" si="5"/>
        <v>243293.87571800017</v>
      </c>
    </row>
    <row r="28" spans="1:15" ht="14.4" x14ac:dyDescent="0.3">
      <c r="A28" s="7" t="s">
        <v>83</v>
      </c>
      <c r="B28" s="8" t="s">
        <v>84</v>
      </c>
      <c r="C28" s="7" t="s">
        <v>85</v>
      </c>
      <c r="D28" s="9">
        <v>46903</v>
      </c>
      <c r="E28" s="74">
        <v>45000</v>
      </c>
      <c r="F28" s="74">
        <v>45000</v>
      </c>
      <c r="G28" s="64" t="s">
        <v>86</v>
      </c>
      <c r="H28" s="67">
        <v>16491.03</v>
      </c>
      <c r="I28" s="68">
        <f t="shared" si="3"/>
        <v>17037.399999999994</v>
      </c>
      <c r="J28" s="64" t="s">
        <v>86</v>
      </c>
      <c r="K28" s="67">
        <f t="shared" si="6"/>
        <v>17037.399999999994</v>
      </c>
      <c r="L28" s="68">
        <f t="shared" si="4"/>
        <v>16090.76999999999</v>
      </c>
      <c r="M28" s="64" t="s">
        <v>86</v>
      </c>
      <c r="N28" s="67">
        <f t="shared" si="7"/>
        <v>16090.76999999999</v>
      </c>
      <c r="O28" s="68">
        <f t="shared" si="5"/>
        <v>15140.76999999999</v>
      </c>
    </row>
    <row r="29" spans="1:15" ht="14.4" x14ac:dyDescent="0.3">
      <c r="A29" s="7" t="s">
        <v>87</v>
      </c>
      <c r="B29" s="8" t="s">
        <v>88</v>
      </c>
      <c r="C29" s="7" t="s">
        <v>89</v>
      </c>
      <c r="D29" s="9">
        <v>6594</v>
      </c>
      <c r="E29" s="74">
        <v>6594</v>
      </c>
      <c r="F29" s="74">
        <v>6594</v>
      </c>
      <c r="G29" s="64" t="s">
        <v>20</v>
      </c>
      <c r="H29" s="67">
        <v>467590.27</v>
      </c>
      <c r="I29" s="68">
        <f t="shared" si="3"/>
        <v>457119.13</v>
      </c>
      <c r="J29" s="64" t="s">
        <v>20</v>
      </c>
      <c r="K29" s="67">
        <f t="shared" si="6"/>
        <v>457119.13</v>
      </c>
      <c r="L29" s="68">
        <f t="shared" si="4"/>
        <v>479528.19099999999</v>
      </c>
      <c r="M29" s="64" t="s">
        <v>20</v>
      </c>
      <c r="N29" s="67">
        <f t="shared" si="7"/>
        <v>479528.19099999999</v>
      </c>
      <c r="O29" s="68">
        <f t="shared" si="5"/>
        <v>492891.36254999996</v>
      </c>
    </row>
    <row r="30" spans="1:15" ht="14.4" x14ac:dyDescent="0.3">
      <c r="A30" s="7" t="s">
        <v>90</v>
      </c>
      <c r="B30" s="8" t="s">
        <v>9</v>
      </c>
      <c r="C30" s="7" t="s">
        <v>91</v>
      </c>
      <c r="D30" s="9">
        <v>4197.49</v>
      </c>
      <c r="E30" s="74">
        <v>5000</v>
      </c>
      <c r="F30" s="74">
        <v>5000</v>
      </c>
      <c r="G30" s="64" t="s">
        <v>23</v>
      </c>
      <c r="H30" s="67">
        <v>108353.69</v>
      </c>
      <c r="I30" s="68">
        <f t="shared" si="3"/>
        <v>121547.86</v>
      </c>
      <c r="J30" s="64" t="s">
        <v>23</v>
      </c>
      <c r="K30" s="67">
        <f t="shared" si="6"/>
        <v>121547.86</v>
      </c>
      <c r="L30" s="68">
        <f t="shared" si="4"/>
        <v>129039.8026</v>
      </c>
      <c r="M30" s="64" t="s">
        <v>23</v>
      </c>
      <c r="N30" s="67">
        <f t="shared" si="7"/>
        <v>129039.8026</v>
      </c>
      <c r="O30" s="68">
        <f t="shared" si="5"/>
        <v>136201.282378</v>
      </c>
    </row>
    <row r="31" spans="1:15" ht="14.4" x14ac:dyDescent="0.3">
      <c r="A31" s="7" t="s">
        <v>92</v>
      </c>
      <c r="B31" s="8" t="s">
        <v>9</v>
      </c>
      <c r="C31" s="7" t="s">
        <v>93</v>
      </c>
      <c r="D31" s="9">
        <v>15660.630000000001</v>
      </c>
      <c r="E31" s="74">
        <v>11000</v>
      </c>
      <c r="F31" s="74">
        <v>11000</v>
      </c>
      <c r="G31" s="64" t="s">
        <v>94</v>
      </c>
      <c r="H31" s="67">
        <v>113690.66</v>
      </c>
      <c r="I31" s="68">
        <f t="shared" si="3"/>
        <v>112940.42000000001</v>
      </c>
      <c r="J31" s="64" t="s">
        <v>94</v>
      </c>
      <c r="K31" s="67">
        <f t="shared" si="6"/>
        <v>112940.42000000001</v>
      </c>
      <c r="L31" s="68">
        <f t="shared" si="4"/>
        <v>107473.53830000001</v>
      </c>
      <c r="M31" s="64" t="s">
        <v>94</v>
      </c>
      <c r="N31" s="67">
        <f t="shared" si="7"/>
        <v>107473.53830000001</v>
      </c>
      <c r="O31" s="68">
        <f t="shared" si="5"/>
        <v>101548.372649</v>
      </c>
    </row>
    <row r="32" spans="1:15" ht="14.4" x14ac:dyDescent="0.3">
      <c r="A32" s="7" t="s">
        <v>95</v>
      </c>
      <c r="B32" s="26">
        <v>4</v>
      </c>
      <c r="C32" s="7" t="s">
        <v>96</v>
      </c>
      <c r="D32" s="9">
        <v>13650</v>
      </c>
      <c r="E32" s="74">
        <v>0</v>
      </c>
      <c r="F32" s="74">
        <v>0</v>
      </c>
      <c r="G32" s="64" t="s">
        <v>29</v>
      </c>
      <c r="H32" s="67">
        <v>89127.92</v>
      </c>
      <c r="I32" s="68">
        <f t="shared" si="3"/>
        <v>1.4551915228366852E-11</v>
      </c>
      <c r="J32" s="64" t="s">
        <v>29</v>
      </c>
      <c r="K32" s="67">
        <f t="shared" si="6"/>
        <v>1.4551915228366852E-11</v>
      </c>
      <c r="L32" s="68">
        <f t="shared" si="4"/>
        <v>1.4551915228366852E-11</v>
      </c>
      <c r="M32" s="64" t="s">
        <v>29</v>
      </c>
      <c r="N32" s="67">
        <f t="shared" si="7"/>
        <v>1.4551915228366852E-11</v>
      </c>
      <c r="O32" s="68">
        <f t="shared" si="5"/>
        <v>1.4551915228366852E-11</v>
      </c>
    </row>
    <row r="33" spans="1:15" ht="14.4" x14ac:dyDescent="0.3">
      <c r="A33" s="7" t="s">
        <v>95</v>
      </c>
      <c r="B33" s="26">
        <v>22</v>
      </c>
      <c r="C33" s="7" t="s">
        <v>97</v>
      </c>
      <c r="D33" s="9">
        <v>2333.23</v>
      </c>
      <c r="E33" s="74">
        <v>0</v>
      </c>
      <c r="F33" s="74">
        <v>0</v>
      </c>
      <c r="G33" s="64" t="s">
        <v>32</v>
      </c>
      <c r="H33" s="67">
        <v>192349.28</v>
      </c>
      <c r="I33" s="68">
        <f t="shared" si="3"/>
        <v>94560.409999999989</v>
      </c>
      <c r="J33" s="64" t="s">
        <v>32</v>
      </c>
      <c r="K33" s="67">
        <f t="shared" si="6"/>
        <v>94560.409999999989</v>
      </c>
      <c r="L33" s="68">
        <f t="shared" si="4"/>
        <v>129788.50999999998</v>
      </c>
      <c r="M33" s="64" t="s">
        <v>32</v>
      </c>
      <c r="N33" s="67">
        <f t="shared" si="7"/>
        <v>129788.50999999998</v>
      </c>
      <c r="O33" s="68">
        <f t="shared" si="5"/>
        <v>166296.88999999998</v>
      </c>
    </row>
    <row r="34" spans="1:15" x14ac:dyDescent="0.35">
      <c r="A34" s="7" t="s">
        <v>98</v>
      </c>
      <c r="B34" s="26">
        <v>30</v>
      </c>
      <c r="C34" s="7" t="s">
        <v>99</v>
      </c>
      <c r="D34" s="9">
        <v>7905</v>
      </c>
      <c r="E34" s="74">
        <v>0</v>
      </c>
      <c r="F34" s="74">
        <v>0</v>
      </c>
      <c r="G34" s="64" t="s">
        <v>35</v>
      </c>
      <c r="H34" s="69">
        <v>101466.29</v>
      </c>
      <c r="I34" s="70">
        <f t="shared" si="3"/>
        <v>88373.959999999992</v>
      </c>
      <c r="J34" s="64" t="s">
        <v>35</v>
      </c>
      <c r="K34" s="69">
        <f t="shared" si="6"/>
        <v>88373.959999999992</v>
      </c>
      <c r="L34" s="70">
        <f t="shared" si="4"/>
        <v>77814.539999999994</v>
      </c>
      <c r="M34" s="64" t="s">
        <v>35</v>
      </c>
      <c r="N34" s="69">
        <f t="shared" si="7"/>
        <v>77814.539999999994</v>
      </c>
      <c r="O34" s="70">
        <f t="shared" si="5"/>
        <v>68781.23</v>
      </c>
    </row>
    <row r="35" spans="1:15" ht="14.4" x14ac:dyDescent="0.3">
      <c r="A35" s="7" t="s">
        <v>100</v>
      </c>
      <c r="B35" s="26">
        <v>30</v>
      </c>
      <c r="C35" s="7" t="s">
        <v>101</v>
      </c>
      <c r="D35" s="9">
        <v>810</v>
      </c>
      <c r="E35" s="74">
        <v>0</v>
      </c>
      <c r="F35" s="74">
        <v>0</v>
      </c>
      <c r="G35" s="71"/>
      <c r="H35" s="59">
        <v>4162491.3099999996</v>
      </c>
      <c r="I35" s="72">
        <f>SUM(I26:I34)</f>
        <v>4096910.209999999</v>
      </c>
      <c r="J35" s="71"/>
      <c r="K35" s="59">
        <f>SUM(K26:K34)</f>
        <v>4096910.209999999</v>
      </c>
      <c r="L35" s="72">
        <f>SUM(L26:L34)</f>
        <v>4241415.9424000001</v>
      </c>
      <c r="M35" s="71"/>
      <c r="N35" s="59">
        <f>SUM(N26:N34)</f>
        <v>4241415.9424000001</v>
      </c>
      <c r="O35" s="72">
        <f>SUM(O26:O34)</f>
        <v>4331820.0769570004</v>
      </c>
    </row>
    <row r="36" spans="1:15" x14ac:dyDescent="0.3">
      <c r="A36" s="27"/>
      <c r="B36" s="28"/>
      <c r="C36" s="27" t="s">
        <v>102</v>
      </c>
      <c r="D36" s="29">
        <f>SUM(D2:D35)</f>
        <v>3108385.89</v>
      </c>
      <c r="E36" s="29">
        <f>SUM(E2:E35)</f>
        <v>3109147.5900000003</v>
      </c>
      <c r="F36" s="29">
        <f>SUM(F2:F35)</f>
        <v>3165504.04</v>
      </c>
    </row>
    <row r="37" spans="1:15" x14ac:dyDescent="0.3">
      <c r="A37" s="7"/>
      <c r="B37" s="8"/>
      <c r="C37" s="7"/>
      <c r="D37" s="9"/>
      <c r="E37" s="9"/>
      <c r="F37" s="9"/>
    </row>
    <row r="38" spans="1:15" x14ac:dyDescent="0.3">
      <c r="A38" s="13" t="s">
        <v>103</v>
      </c>
      <c r="B38" s="16" t="s">
        <v>9</v>
      </c>
      <c r="C38" s="13" t="s">
        <v>104</v>
      </c>
      <c r="D38" s="14">
        <v>239306.91</v>
      </c>
      <c r="E38" s="74">
        <v>252218.45</v>
      </c>
      <c r="F38" s="74">
        <v>260049.77</v>
      </c>
    </row>
    <row r="39" spans="1:15" x14ac:dyDescent="0.3">
      <c r="A39" s="13" t="s">
        <v>105</v>
      </c>
      <c r="B39" s="16" t="s">
        <v>9</v>
      </c>
      <c r="C39" s="13" t="s">
        <v>106</v>
      </c>
      <c r="D39" s="14">
        <v>11143.16</v>
      </c>
      <c r="E39" s="74">
        <v>2896.26</v>
      </c>
      <c r="F39" s="74">
        <v>0</v>
      </c>
    </row>
    <row r="40" spans="1:15" x14ac:dyDescent="0.3">
      <c r="A40" s="7" t="s">
        <v>107</v>
      </c>
      <c r="B40" s="8" t="s">
        <v>9</v>
      </c>
      <c r="C40" s="7" t="s">
        <v>25</v>
      </c>
      <c r="D40" s="9">
        <v>5588.25</v>
      </c>
      <c r="E40" s="74">
        <v>4000</v>
      </c>
      <c r="F40" s="74">
        <v>4000</v>
      </c>
    </row>
    <row r="41" spans="1:15" x14ac:dyDescent="0.3">
      <c r="A41" s="7" t="s">
        <v>108</v>
      </c>
      <c r="B41" s="8" t="s">
        <v>9</v>
      </c>
      <c r="C41" s="7" t="s">
        <v>109</v>
      </c>
      <c r="D41" s="9">
        <v>653.16</v>
      </c>
      <c r="E41" s="74">
        <v>0</v>
      </c>
      <c r="F41" s="74">
        <v>0</v>
      </c>
    </row>
    <row r="42" spans="1:15" x14ac:dyDescent="0.3">
      <c r="A42" s="7" t="s">
        <v>110</v>
      </c>
      <c r="B42" s="8" t="s">
        <v>9</v>
      </c>
      <c r="C42" s="7" t="s">
        <v>57</v>
      </c>
      <c r="D42" s="9">
        <v>115461.56</v>
      </c>
      <c r="E42" s="74">
        <v>41336</v>
      </c>
      <c r="F42" s="74">
        <v>41336</v>
      </c>
    </row>
    <row r="43" spans="1:15" x14ac:dyDescent="0.3">
      <c r="A43" s="24" t="s">
        <v>111</v>
      </c>
      <c r="B43" s="26">
        <v>1</v>
      </c>
      <c r="C43" s="7" t="s">
        <v>112</v>
      </c>
      <c r="D43" s="9">
        <v>3350</v>
      </c>
      <c r="E43" s="74">
        <v>0</v>
      </c>
      <c r="F43" s="74">
        <v>0</v>
      </c>
    </row>
    <row r="44" spans="1:15" x14ac:dyDescent="0.3">
      <c r="A44" s="27"/>
      <c r="B44" s="28"/>
      <c r="C44" s="27" t="s">
        <v>113</v>
      </c>
      <c r="D44" s="29">
        <f>SUM(D38:D43)</f>
        <v>375503.04000000004</v>
      </c>
      <c r="E44" s="29">
        <f t="shared" ref="E44:F44" si="8">SUM(E38:E43)</f>
        <v>300450.71000000002</v>
      </c>
      <c r="F44" s="29">
        <f t="shared" si="8"/>
        <v>305385.77</v>
      </c>
    </row>
    <row r="45" spans="1:15" x14ac:dyDescent="0.3">
      <c r="A45" s="7"/>
      <c r="B45" s="8"/>
      <c r="C45" s="7"/>
      <c r="D45" s="9"/>
      <c r="E45" s="9"/>
      <c r="F45" s="9"/>
    </row>
    <row r="46" spans="1:15" x14ac:dyDescent="0.3">
      <c r="A46" s="13" t="s">
        <v>114</v>
      </c>
      <c r="B46" s="16" t="s">
        <v>9</v>
      </c>
      <c r="C46" s="13" t="s">
        <v>104</v>
      </c>
      <c r="D46" s="14">
        <v>272773.12</v>
      </c>
      <c r="E46" s="74">
        <v>280356.62</v>
      </c>
      <c r="F46" s="74">
        <v>286049.5</v>
      </c>
    </row>
    <row r="47" spans="1:15" x14ac:dyDescent="0.3">
      <c r="A47" s="7" t="s">
        <v>115</v>
      </c>
      <c r="B47" s="8" t="s">
        <v>9</v>
      </c>
      <c r="C47" s="7" t="s">
        <v>25</v>
      </c>
      <c r="D47" s="9">
        <v>51.25</v>
      </c>
      <c r="E47" s="74">
        <v>50</v>
      </c>
      <c r="F47" s="74">
        <v>50</v>
      </c>
    </row>
    <row r="48" spans="1:15" x14ac:dyDescent="0.3">
      <c r="A48" s="27"/>
      <c r="B48" s="28"/>
      <c r="C48" s="27" t="s">
        <v>116</v>
      </c>
      <c r="D48" s="29">
        <f t="shared" ref="D48" si="9">SUM(D46:D47)</f>
        <v>272824.37</v>
      </c>
      <c r="E48" s="29">
        <f t="shared" ref="E48:F48" si="10">SUM(E46:E47)</f>
        <v>280406.62</v>
      </c>
      <c r="F48" s="29">
        <f t="shared" si="10"/>
        <v>286099.5</v>
      </c>
    </row>
    <row r="49" spans="1:13" x14ac:dyDescent="0.3">
      <c r="A49" s="7"/>
      <c r="B49" s="8"/>
      <c r="C49" s="7"/>
      <c r="D49" s="9"/>
      <c r="E49" s="9"/>
      <c r="F49" s="9"/>
    </row>
    <row r="50" spans="1:13" x14ac:dyDescent="0.3">
      <c r="A50" s="13" t="s">
        <v>117</v>
      </c>
      <c r="B50" s="16" t="s">
        <v>9</v>
      </c>
      <c r="C50" s="13" t="s">
        <v>104</v>
      </c>
      <c r="D50" s="14">
        <v>137617.79</v>
      </c>
      <c r="E50" s="74">
        <v>145042.45000000001</v>
      </c>
      <c r="F50" s="74">
        <v>149547.03</v>
      </c>
    </row>
    <row r="51" spans="1:13" x14ac:dyDescent="0.3">
      <c r="A51" s="7" t="s">
        <v>118</v>
      </c>
      <c r="B51" s="8" t="s">
        <v>9</v>
      </c>
      <c r="C51" s="7" t="s">
        <v>25</v>
      </c>
      <c r="D51" s="9">
        <v>8685.5499999999993</v>
      </c>
      <c r="E51" s="74">
        <v>7500</v>
      </c>
      <c r="F51" s="74">
        <v>7500</v>
      </c>
    </row>
    <row r="52" spans="1:13" x14ac:dyDescent="0.3">
      <c r="A52" s="7" t="s">
        <v>119</v>
      </c>
      <c r="B52" s="8" t="s">
        <v>9</v>
      </c>
      <c r="C52" s="7" t="s">
        <v>57</v>
      </c>
      <c r="D52" s="9">
        <v>0</v>
      </c>
      <c r="E52" s="74">
        <v>37176</v>
      </c>
      <c r="F52" s="74">
        <v>37176</v>
      </c>
    </row>
    <row r="53" spans="1:13" x14ac:dyDescent="0.3">
      <c r="A53" s="7" t="s">
        <v>120</v>
      </c>
      <c r="B53" s="8" t="s">
        <v>9</v>
      </c>
      <c r="C53" s="7" t="s">
        <v>121</v>
      </c>
      <c r="D53" s="9">
        <v>46934.950000000004</v>
      </c>
      <c r="E53" s="74">
        <v>45000</v>
      </c>
      <c r="F53" s="74">
        <v>45000</v>
      </c>
    </row>
    <row r="54" spans="1:13" x14ac:dyDescent="0.3">
      <c r="A54" s="7" t="s">
        <v>122</v>
      </c>
      <c r="B54" s="8" t="s">
        <v>9</v>
      </c>
      <c r="C54" s="7" t="s">
        <v>123</v>
      </c>
      <c r="D54" s="9">
        <v>65854.75</v>
      </c>
      <c r="E54" s="74">
        <v>65000</v>
      </c>
      <c r="F54" s="74">
        <v>65000</v>
      </c>
    </row>
    <row r="55" spans="1:13" x14ac:dyDescent="0.3">
      <c r="A55" s="27"/>
      <c r="B55" s="28"/>
      <c r="C55" s="27" t="s">
        <v>124</v>
      </c>
      <c r="D55" s="29">
        <f>SUM(D50:D54)</f>
        <v>259093.04</v>
      </c>
      <c r="E55" s="29">
        <f t="shared" ref="E55:F55" si="11">SUM(E50:E54)</f>
        <v>299718.45</v>
      </c>
      <c r="F55" s="29">
        <f t="shared" si="11"/>
        <v>304223.03000000003</v>
      </c>
    </row>
    <row r="56" spans="1:13" x14ac:dyDescent="0.3">
      <c r="A56" s="7"/>
      <c r="B56" s="8"/>
      <c r="C56" s="7"/>
      <c r="D56" s="9"/>
      <c r="E56" s="9"/>
      <c r="F56" s="9"/>
    </row>
    <row r="57" spans="1:13" x14ac:dyDescent="0.3">
      <c r="A57" s="13" t="s">
        <v>125</v>
      </c>
      <c r="B57" s="16" t="s">
        <v>9</v>
      </c>
      <c r="C57" s="13" t="s">
        <v>104</v>
      </c>
      <c r="D57" s="14">
        <v>36614.870000000003</v>
      </c>
      <c r="E57" s="74">
        <v>32389.37</v>
      </c>
      <c r="F57" s="74">
        <v>32960</v>
      </c>
      <c r="G57" s="22" t="s">
        <v>7</v>
      </c>
      <c r="J57" s="22" t="s">
        <v>7</v>
      </c>
      <c r="M57" s="22" t="s">
        <v>7</v>
      </c>
    </row>
    <row r="58" spans="1:13" x14ac:dyDescent="0.3">
      <c r="A58" s="7" t="s">
        <v>126</v>
      </c>
      <c r="B58" s="8" t="s">
        <v>9</v>
      </c>
      <c r="C58" s="7" t="s">
        <v>127</v>
      </c>
      <c r="D58" s="9">
        <v>4000</v>
      </c>
      <c r="E58" s="74">
        <v>4000</v>
      </c>
      <c r="F58" s="74">
        <v>4000</v>
      </c>
      <c r="G58" s="22" t="s">
        <v>7</v>
      </c>
      <c r="J58" s="22" t="s">
        <v>7</v>
      </c>
      <c r="M58" s="22" t="s">
        <v>7</v>
      </c>
    </row>
    <row r="59" spans="1:13" x14ac:dyDescent="0.3">
      <c r="A59" s="7" t="s">
        <v>128</v>
      </c>
      <c r="B59" s="8" t="s">
        <v>9</v>
      </c>
      <c r="C59" s="7" t="s">
        <v>25</v>
      </c>
      <c r="D59" s="9">
        <v>46.88</v>
      </c>
      <c r="E59" s="74">
        <v>50</v>
      </c>
      <c r="F59" s="74">
        <v>50</v>
      </c>
    </row>
    <row r="60" spans="1:13" x14ac:dyDescent="0.3">
      <c r="A60" s="7" t="s">
        <v>129</v>
      </c>
      <c r="B60" s="26">
        <v>31</v>
      </c>
      <c r="C60" s="7" t="s">
        <v>130</v>
      </c>
      <c r="D60" s="9">
        <v>1112</v>
      </c>
      <c r="E60" s="74">
        <v>1089</v>
      </c>
      <c r="F60" s="74">
        <v>1089</v>
      </c>
    </row>
    <row r="61" spans="1:13" x14ac:dyDescent="0.3">
      <c r="A61" s="7" t="s">
        <v>131</v>
      </c>
      <c r="B61" s="26">
        <v>30</v>
      </c>
      <c r="C61" s="7" t="s">
        <v>132</v>
      </c>
      <c r="D61" s="9">
        <v>582</v>
      </c>
      <c r="E61" s="74">
        <v>0</v>
      </c>
      <c r="F61" s="74">
        <v>0</v>
      </c>
    </row>
    <row r="62" spans="1:13" x14ac:dyDescent="0.3">
      <c r="A62" s="27"/>
      <c r="B62" s="28"/>
      <c r="C62" s="27" t="s">
        <v>23</v>
      </c>
      <c r="D62" s="29">
        <f>SUM(D57:D61)</f>
        <v>42355.75</v>
      </c>
      <c r="E62" s="29">
        <f t="shared" ref="E62:F62" si="12">SUM(E57:E61)</f>
        <v>37528.369999999995</v>
      </c>
      <c r="F62" s="29">
        <f t="shared" si="12"/>
        <v>38099</v>
      </c>
    </row>
    <row r="63" spans="1:13" x14ac:dyDescent="0.3">
      <c r="A63" s="7"/>
      <c r="B63" s="8"/>
      <c r="C63" s="7"/>
      <c r="D63" s="9"/>
      <c r="E63" s="9"/>
      <c r="F63" s="9"/>
    </row>
    <row r="64" spans="1:13" x14ac:dyDescent="0.3">
      <c r="A64" s="13" t="s">
        <v>133</v>
      </c>
      <c r="B64" s="16" t="s">
        <v>9</v>
      </c>
      <c r="C64" s="13" t="s">
        <v>104</v>
      </c>
      <c r="D64" s="14">
        <v>49136.090000000004</v>
      </c>
      <c r="E64" s="74">
        <v>47107.25</v>
      </c>
      <c r="F64" s="74">
        <v>48410</v>
      </c>
    </row>
    <row r="65" spans="1:13" x14ac:dyDescent="0.3">
      <c r="A65" s="7" t="s">
        <v>134</v>
      </c>
      <c r="B65" s="8" t="s">
        <v>9</v>
      </c>
      <c r="C65" s="7" t="s">
        <v>135</v>
      </c>
      <c r="D65" s="9">
        <v>5000</v>
      </c>
      <c r="E65" s="74">
        <v>4500</v>
      </c>
      <c r="F65" s="74">
        <v>4500</v>
      </c>
    </row>
    <row r="66" spans="1:13" x14ac:dyDescent="0.3">
      <c r="A66" s="7" t="s">
        <v>136</v>
      </c>
      <c r="B66" s="8" t="s">
        <v>9</v>
      </c>
      <c r="C66" s="7" t="s">
        <v>25</v>
      </c>
      <c r="D66" s="9">
        <v>50.089999999999996</v>
      </c>
      <c r="E66" s="74">
        <v>50</v>
      </c>
      <c r="F66" s="74">
        <v>50</v>
      </c>
    </row>
    <row r="67" spans="1:13" x14ac:dyDescent="0.3">
      <c r="A67" s="7" t="s">
        <v>137</v>
      </c>
      <c r="B67" s="26">
        <v>31</v>
      </c>
      <c r="C67" s="7" t="s">
        <v>138</v>
      </c>
      <c r="D67" s="9">
        <v>1454</v>
      </c>
      <c r="E67" s="74">
        <v>1577</v>
      </c>
      <c r="F67" s="74">
        <v>1577</v>
      </c>
    </row>
    <row r="68" spans="1:13" x14ac:dyDescent="0.3">
      <c r="A68" s="7" t="s">
        <v>139</v>
      </c>
      <c r="B68" s="26">
        <v>30</v>
      </c>
      <c r="C68" s="7" t="s">
        <v>140</v>
      </c>
      <c r="D68" s="9">
        <v>634</v>
      </c>
      <c r="E68" s="74">
        <v>0</v>
      </c>
      <c r="F68" s="74">
        <v>0</v>
      </c>
    </row>
    <row r="69" spans="1:13" x14ac:dyDescent="0.3">
      <c r="A69" s="7" t="s">
        <v>141</v>
      </c>
      <c r="B69" s="26">
        <v>22</v>
      </c>
      <c r="C69" s="7" t="s">
        <v>142</v>
      </c>
      <c r="D69" s="9">
        <v>159</v>
      </c>
      <c r="E69" s="74">
        <v>0</v>
      </c>
      <c r="F69" s="74">
        <v>0</v>
      </c>
    </row>
    <row r="70" spans="1:13" x14ac:dyDescent="0.3">
      <c r="A70" s="27"/>
      <c r="B70" s="28"/>
      <c r="C70" s="27" t="s">
        <v>143</v>
      </c>
      <c r="D70" s="29">
        <f>SUM(D64:D69)</f>
        <v>56433.18</v>
      </c>
      <c r="E70" s="29">
        <f t="shared" ref="E70:F70" si="13">SUM(E64:E69)</f>
        <v>53234.25</v>
      </c>
      <c r="F70" s="29">
        <f t="shared" si="13"/>
        <v>54537</v>
      </c>
    </row>
    <row r="71" spans="1:13" x14ac:dyDescent="0.3">
      <c r="A71" s="7"/>
      <c r="B71" s="8"/>
      <c r="C71" s="7"/>
      <c r="D71" s="9"/>
      <c r="E71" s="9"/>
      <c r="F71" s="9"/>
    </row>
    <row r="72" spans="1:13" x14ac:dyDescent="0.3">
      <c r="A72" s="7" t="s">
        <v>144</v>
      </c>
      <c r="B72" s="8" t="s">
        <v>9</v>
      </c>
      <c r="C72" s="7" t="s">
        <v>25</v>
      </c>
      <c r="D72" s="9">
        <v>2.02</v>
      </c>
      <c r="E72" s="74">
        <v>0</v>
      </c>
      <c r="F72" s="74">
        <v>0</v>
      </c>
    </row>
    <row r="73" spans="1:13" x14ac:dyDescent="0.3">
      <c r="A73" s="7" t="s">
        <v>145</v>
      </c>
      <c r="B73" s="8" t="s">
        <v>9</v>
      </c>
      <c r="C73" s="7" t="s">
        <v>146</v>
      </c>
      <c r="D73" s="9">
        <v>131390.64000000001</v>
      </c>
      <c r="E73" s="74">
        <v>0</v>
      </c>
      <c r="F73" s="74">
        <v>0</v>
      </c>
    </row>
    <row r="74" spans="1:13" x14ac:dyDescent="0.3">
      <c r="A74" s="7" t="s">
        <v>147</v>
      </c>
      <c r="B74" s="8" t="s">
        <v>9</v>
      </c>
      <c r="C74" s="7" t="s">
        <v>148</v>
      </c>
      <c r="D74" s="9">
        <v>91305.36</v>
      </c>
      <c r="E74" s="74">
        <v>0</v>
      </c>
      <c r="F74" s="74">
        <v>0</v>
      </c>
      <c r="G74" s="22" t="s">
        <v>7</v>
      </c>
      <c r="J74" s="22" t="s">
        <v>7</v>
      </c>
      <c r="M74" s="22" t="s">
        <v>7</v>
      </c>
    </row>
    <row r="75" spans="1:13" x14ac:dyDescent="0.3">
      <c r="A75" s="27"/>
      <c r="B75" s="28"/>
      <c r="C75" s="27" t="s">
        <v>149</v>
      </c>
      <c r="D75" s="29">
        <f>SUM(D72:D74)</f>
        <v>222698.02000000002</v>
      </c>
      <c r="E75" s="29">
        <f t="shared" ref="E75:F75" si="14">SUM(E72:E74)</f>
        <v>0</v>
      </c>
      <c r="F75" s="29">
        <f t="shared" si="14"/>
        <v>0</v>
      </c>
    </row>
    <row r="76" spans="1:13" x14ac:dyDescent="0.3">
      <c r="A76" s="7"/>
      <c r="B76" s="8"/>
      <c r="C76" s="7"/>
      <c r="D76" s="9"/>
      <c r="E76" s="9"/>
      <c r="F76" s="9"/>
    </row>
    <row r="77" spans="1:13" x14ac:dyDescent="0.3">
      <c r="A77" s="13" t="s">
        <v>150</v>
      </c>
      <c r="B77" s="16" t="s">
        <v>9</v>
      </c>
      <c r="C77" s="13" t="s">
        <v>104</v>
      </c>
      <c r="D77" s="14">
        <v>33550.910000000003</v>
      </c>
      <c r="E77" s="74">
        <v>35178.1</v>
      </c>
      <c r="F77" s="74">
        <v>36458.379999999997</v>
      </c>
    </row>
    <row r="78" spans="1:13" x14ac:dyDescent="0.3">
      <c r="A78" s="7" t="s">
        <v>151</v>
      </c>
      <c r="B78" s="8" t="s">
        <v>9</v>
      </c>
      <c r="C78" s="7" t="s">
        <v>25</v>
      </c>
      <c r="D78" s="9">
        <v>50.860000000000007</v>
      </c>
      <c r="E78" s="74">
        <v>50</v>
      </c>
      <c r="F78" s="74">
        <v>50</v>
      </c>
    </row>
    <row r="79" spans="1:13" x14ac:dyDescent="0.3">
      <c r="A79" s="27"/>
      <c r="B79" s="28"/>
      <c r="C79" s="27" t="s">
        <v>152</v>
      </c>
      <c r="D79" s="29">
        <f t="shared" ref="D79" si="15">SUM(D77:D78)</f>
        <v>33601.770000000004</v>
      </c>
      <c r="E79" s="29">
        <f t="shared" ref="E79:F79" si="16">SUM(E77:E78)</f>
        <v>35228.1</v>
      </c>
      <c r="F79" s="29">
        <f t="shared" si="16"/>
        <v>36508.379999999997</v>
      </c>
    </row>
    <row r="80" spans="1:13" x14ac:dyDescent="0.3">
      <c r="A80" s="7"/>
      <c r="B80" s="8"/>
      <c r="C80" s="7"/>
      <c r="D80" s="9"/>
      <c r="E80" s="9"/>
      <c r="F80" s="9"/>
    </row>
    <row r="81" spans="1:13" x14ac:dyDescent="0.3">
      <c r="A81" s="13" t="s">
        <v>153</v>
      </c>
      <c r="B81" s="16" t="s">
        <v>9</v>
      </c>
      <c r="C81" s="13" t="s">
        <v>104</v>
      </c>
      <c r="D81" s="14">
        <v>46693.389999999992</v>
      </c>
      <c r="E81" s="74">
        <v>49214.93</v>
      </c>
      <c r="F81" s="74">
        <v>50741.04</v>
      </c>
    </row>
    <row r="82" spans="1:13" x14ac:dyDescent="0.3">
      <c r="A82" s="7" t="s">
        <v>154</v>
      </c>
      <c r="B82" s="8" t="s">
        <v>9</v>
      </c>
      <c r="C82" s="7" t="s">
        <v>155</v>
      </c>
      <c r="D82" s="9">
        <v>38.630000000000003</v>
      </c>
      <c r="E82" s="74">
        <v>50</v>
      </c>
      <c r="F82" s="74">
        <v>50</v>
      </c>
    </row>
    <row r="83" spans="1:13" x14ac:dyDescent="0.3">
      <c r="A83" s="27"/>
      <c r="B83" s="30"/>
      <c r="C83" s="27" t="s">
        <v>156</v>
      </c>
      <c r="D83" s="29">
        <f t="shared" ref="D83" si="17">SUM(D81:D82)</f>
        <v>46732.01999999999</v>
      </c>
      <c r="E83" s="29">
        <f t="shared" ref="E83:F83" si="18">SUM(E81:E82)</f>
        <v>49264.93</v>
      </c>
      <c r="F83" s="29">
        <f t="shared" si="18"/>
        <v>50791.040000000001</v>
      </c>
    </row>
    <row r="84" spans="1:13" x14ac:dyDescent="0.3">
      <c r="A84" s="31"/>
      <c r="B84" s="32" t="s">
        <v>7</v>
      </c>
      <c r="C84" s="33" t="s">
        <v>157</v>
      </c>
      <c r="D84" s="34">
        <f>SUM(D36,D44,D48,D55,D62,D70,D75,D79,D83)</f>
        <v>4417627.08</v>
      </c>
      <c r="E84" s="34">
        <f t="shared" ref="E84:F84" si="19">SUM(E36,E44,E48,E55,E62,E70,E75,E79,E83)</f>
        <v>4164979.0200000009</v>
      </c>
      <c r="F84" s="34">
        <f t="shared" si="19"/>
        <v>4241147.76</v>
      </c>
    </row>
    <row r="85" spans="1:13" x14ac:dyDescent="0.3">
      <c r="A85" s="1" t="s">
        <v>158</v>
      </c>
      <c r="B85" s="2" t="s">
        <v>1</v>
      </c>
      <c r="C85" s="1" t="s">
        <v>2</v>
      </c>
      <c r="D85" s="35" t="s">
        <v>159</v>
      </c>
      <c r="E85" s="35" t="s">
        <v>160</v>
      </c>
      <c r="F85" s="35" t="s">
        <v>161</v>
      </c>
    </row>
    <row r="86" spans="1:13" x14ac:dyDescent="0.3">
      <c r="A86" s="7" t="s">
        <v>162</v>
      </c>
      <c r="B86" s="26" t="s">
        <v>9</v>
      </c>
      <c r="C86" s="7" t="s">
        <v>163</v>
      </c>
      <c r="D86" s="9">
        <v>719929.05</v>
      </c>
      <c r="E86" s="75">
        <f>(D86*1.03)</f>
        <v>741526.92150000005</v>
      </c>
      <c r="F86" s="75">
        <f>(E86*1.03)</f>
        <v>763772.72914500011</v>
      </c>
    </row>
    <row r="87" spans="1:13" x14ac:dyDescent="0.3">
      <c r="A87" s="7" t="s">
        <v>164</v>
      </c>
      <c r="B87" s="26">
        <v>22</v>
      </c>
      <c r="C87" s="7" t="s">
        <v>165</v>
      </c>
      <c r="D87" s="9">
        <v>12225</v>
      </c>
      <c r="E87" s="74">
        <v>0</v>
      </c>
      <c r="F87" s="74">
        <v>0</v>
      </c>
    </row>
    <row r="88" spans="1:13" x14ac:dyDescent="0.3">
      <c r="A88" s="7" t="s">
        <v>166</v>
      </c>
      <c r="B88" s="26">
        <v>22</v>
      </c>
      <c r="C88" s="7" t="s">
        <v>167</v>
      </c>
      <c r="D88" s="9">
        <v>1100</v>
      </c>
      <c r="E88" s="74">
        <v>0</v>
      </c>
      <c r="F88" s="74">
        <v>0</v>
      </c>
    </row>
    <row r="89" spans="1:13" x14ac:dyDescent="0.3">
      <c r="A89" s="7" t="s">
        <v>168</v>
      </c>
      <c r="B89" s="26">
        <v>1</v>
      </c>
      <c r="C89" s="7" t="s">
        <v>169</v>
      </c>
      <c r="D89" s="9">
        <v>69482.61</v>
      </c>
      <c r="E89" s="75">
        <f>(D89*1.03)</f>
        <v>71567.088300000003</v>
      </c>
      <c r="F89" s="75">
        <f>(E89*1.03)</f>
        <v>73714.100949</v>
      </c>
    </row>
    <row r="90" spans="1:13" x14ac:dyDescent="0.3">
      <c r="A90" s="7" t="s">
        <v>170</v>
      </c>
      <c r="B90" s="26" t="s">
        <v>9</v>
      </c>
      <c r="C90" s="7" t="s">
        <v>171</v>
      </c>
      <c r="D90" s="9">
        <v>57000</v>
      </c>
      <c r="E90" s="75">
        <f t="shared" ref="E90:F90" si="20">(D90*1.03)</f>
        <v>58710</v>
      </c>
      <c r="F90" s="75">
        <f t="shared" si="20"/>
        <v>60471.3</v>
      </c>
    </row>
    <row r="91" spans="1:13" x14ac:dyDescent="0.3">
      <c r="A91" s="7" t="s">
        <v>172</v>
      </c>
      <c r="B91" s="26">
        <v>1</v>
      </c>
      <c r="C91" s="7" t="s">
        <v>173</v>
      </c>
      <c r="D91" s="9">
        <v>2560.0100000000002</v>
      </c>
      <c r="E91" s="75">
        <f t="shared" ref="E91:F91" si="21">(D91*1.03)</f>
        <v>2636.8103000000001</v>
      </c>
      <c r="F91" s="75">
        <f t="shared" si="21"/>
        <v>2715.9146090000004</v>
      </c>
    </row>
    <row r="92" spans="1:13" x14ac:dyDescent="0.3">
      <c r="A92" s="7" t="s">
        <v>174</v>
      </c>
      <c r="B92" s="26">
        <v>1</v>
      </c>
      <c r="C92" s="7" t="s">
        <v>175</v>
      </c>
      <c r="D92" s="9">
        <v>78195.080000000016</v>
      </c>
      <c r="E92" s="75">
        <f t="shared" ref="E92:F92" si="22">(D92*1.03)</f>
        <v>80540.93240000002</v>
      </c>
      <c r="F92" s="75">
        <f t="shared" si="22"/>
        <v>82957.160372000028</v>
      </c>
    </row>
    <row r="93" spans="1:13" x14ac:dyDescent="0.3">
      <c r="A93" s="7" t="s">
        <v>174</v>
      </c>
      <c r="B93" s="26">
        <v>22</v>
      </c>
      <c r="C93" s="7" t="s">
        <v>176</v>
      </c>
      <c r="D93" s="9">
        <v>3063.72</v>
      </c>
      <c r="E93" s="74">
        <v>0</v>
      </c>
      <c r="F93" s="74">
        <v>0</v>
      </c>
    </row>
    <row r="94" spans="1:13" x14ac:dyDescent="0.3">
      <c r="A94" s="7" t="s">
        <v>177</v>
      </c>
      <c r="B94" s="26" t="s">
        <v>9</v>
      </c>
      <c r="C94" s="7" t="s">
        <v>178</v>
      </c>
      <c r="D94" s="9">
        <v>5827.14</v>
      </c>
      <c r="E94" s="75">
        <f>(D94*1.03)</f>
        <v>6001.9542000000001</v>
      </c>
      <c r="F94" s="75">
        <f>(E94*1.03)</f>
        <v>6182.0128260000001</v>
      </c>
    </row>
    <row r="95" spans="1:13" x14ac:dyDescent="0.3">
      <c r="A95" s="7" t="s">
        <v>177</v>
      </c>
      <c r="B95" s="26">
        <v>22</v>
      </c>
      <c r="C95" s="7" t="s">
        <v>179</v>
      </c>
      <c r="D95" s="9">
        <v>100.74</v>
      </c>
      <c r="E95" s="74">
        <v>0</v>
      </c>
      <c r="F95" s="74">
        <v>0</v>
      </c>
    </row>
    <row r="96" spans="1:13" x14ac:dyDescent="0.3">
      <c r="A96" s="7" t="s">
        <v>180</v>
      </c>
      <c r="B96" s="26" t="s">
        <v>9</v>
      </c>
      <c r="C96" s="7" t="s">
        <v>181</v>
      </c>
      <c r="D96" s="9">
        <v>498.95</v>
      </c>
      <c r="E96" s="74">
        <v>550</v>
      </c>
      <c r="F96" s="74">
        <v>550</v>
      </c>
      <c r="G96" s="22" t="s">
        <v>7</v>
      </c>
      <c r="J96" s="22" t="s">
        <v>7</v>
      </c>
      <c r="M96" s="22" t="s">
        <v>7</v>
      </c>
    </row>
    <row r="97" spans="1:15" x14ac:dyDescent="0.3">
      <c r="A97" s="7" t="s">
        <v>182</v>
      </c>
      <c r="B97" s="26">
        <v>1</v>
      </c>
      <c r="C97" s="7" t="s">
        <v>183</v>
      </c>
      <c r="D97" s="9">
        <v>126066.04000000001</v>
      </c>
      <c r="E97" s="9">
        <f t="shared" ref="E97:F124" si="23">(D97*1.05)</f>
        <v>132369.342</v>
      </c>
      <c r="F97" s="9">
        <f t="shared" si="23"/>
        <v>138987.80910000001</v>
      </c>
    </row>
    <row r="98" spans="1:15" x14ac:dyDescent="0.3">
      <c r="A98" s="7" t="s">
        <v>184</v>
      </c>
      <c r="B98" s="26" t="s">
        <v>9</v>
      </c>
      <c r="C98" s="7" t="s">
        <v>185</v>
      </c>
      <c r="D98" s="9">
        <v>1000</v>
      </c>
      <c r="E98" s="9">
        <f t="shared" si="23"/>
        <v>1050</v>
      </c>
      <c r="F98" s="9">
        <f t="shared" si="23"/>
        <v>1102.5</v>
      </c>
    </row>
    <row r="99" spans="1:15" x14ac:dyDescent="0.3">
      <c r="A99" s="7" t="s">
        <v>186</v>
      </c>
      <c r="B99" s="26" t="s">
        <v>9</v>
      </c>
      <c r="C99" s="7" t="s">
        <v>187</v>
      </c>
      <c r="D99" s="9">
        <v>28687.5</v>
      </c>
      <c r="E99" s="9">
        <f t="shared" si="23"/>
        <v>30121.875</v>
      </c>
      <c r="F99" s="9">
        <f t="shared" si="23"/>
        <v>31627.96875</v>
      </c>
    </row>
    <row r="100" spans="1:15" x14ac:dyDescent="0.3">
      <c r="A100" s="7" t="s">
        <v>188</v>
      </c>
      <c r="B100" s="26" t="s">
        <v>9</v>
      </c>
      <c r="C100" s="7" t="s">
        <v>189</v>
      </c>
      <c r="D100" s="9">
        <v>1782.5400000000002</v>
      </c>
      <c r="E100" s="74">
        <v>2120</v>
      </c>
      <c r="F100" s="9">
        <f t="shared" si="23"/>
        <v>2226</v>
      </c>
    </row>
    <row r="101" spans="1:15" x14ac:dyDescent="0.3">
      <c r="A101" s="7" t="s">
        <v>190</v>
      </c>
      <c r="B101" s="26" t="s">
        <v>9</v>
      </c>
      <c r="C101" s="7" t="s">
        <v>191</v>
      </c>
      <c r="D101" s="9">
        <v>4999.91</v>
      </c>
      <c r="E101" s="9">
        <f t="shared" si="23"/>
        <v>5249.9054999999998</v>
      </c>
      <c r="F101" s="9">
        <f t="shared" si="23"/>
        <v>5512.4007750000001</v>
      </c>
      <c r="G101" s="22" t="s">
        <v>7</v>
      </c>
      <c r="J101" s="22" t="s">
        <v>7</v>
      </c>
      <c r="M101" s="22" t="s">
        <v>7</v>
      </c>
    </row>
    <row r="102" spans="1:15" x14ac:dyDescent="0.3">
      <c r="A102" s="7" t="s">
        <v>192</v>
      </c>
      <c r="B102" s="26">
        <v>1</v>
      </c>
      <c r="C102" s="7" t="s">
        <v>193</v>
      </c>
      <c r="D102" s="9">
        <v>7439.85</v>
      </c>
      <c r="E102" s="9">
        <f t="shared" si="23"/>
        <v>7811.8425000000007</v>
      </c>
      <c r="F102" s="9">
        <f t="shared" si="23"/>
        <v>8202.4346250000017</v>
      </c>
    </row>
    <row r="103" spans="1:15" x14ac:dyDescent="0.3">
      <c r="A103" s="7" t="s">
        <v>194</v>
      </c>
      <c r="B103" s="26">
        <v>1</v>
      </c>
      <c r="C103" s="7" t="s">
        <v>195</v>
      </c>
      <c r="D103" s="9">
        <v>4373.0400000000009</v>
      </c>
      <c r="E103" s="9">
        <f t="shared" si="23"/>
        <v>4591.6920000000009</v>
      </c>
      <c r="F103" s="9">
        <f t="shared" si="23"/>
        <v>4821.2766000000011</v>
      </c>
    </row>
    <row r="104" spans="1:15" x14ac:dyDescent="0.3">
      <c r="A104" s="7" t="s">
        <v>196</v>
      </c>
      <c r="B104" s="26" t="s">
        <v>9</v>
      </c>
      <c r="C104" s="7" t="s">
        <v>197</v>
      </c>
      <c r="D104" s="9">
        <v>1158.26</v>
      </c>
      <c r="E104" s="9">
        <f t="shared" si="23"/>
        <v>1216.173</v>
      </c>
      <c r="F104" s="9">
        <f t="shared" si="23"/>
        <v>1276.9816499999999</v>
      </c>
    </row>
    <row r="105" spans="1:15" x14ac:dyDescent="0.3">
      <c r="A105" s="7" t="s">
        <v>198</v>
      </c>
      <c r="B105" s="26" t="s">
        <v>9</v>
      </c>
      <c r="C105" s="7" t="s">
        <v>199</v>
      </c>
      <c r="D105" s="9">
        <v>95000</v>
      </c>
      <c r="E105" s="74">
        <v>40000</v>
      </c>
      <c r="F105" s="74">
        <v>40000</v>
      </c>
    </row>
    <row r="106" spans="1:15" s="19" customFormat="1" x14ac:dyDescent="0.3">
      <c r="A106" s="7" t="s">
        <v>198</v>
      </c>
      <c r="B106" s="26">
        <v>31</v>
      </c>
      <c r="C106" s="7" t="s">
        <v>612</v>
      </c>
      <c r="D106" s="14">
        <v>256.70999999999998</v>
      </c>
      <c r="E106" s="74">
        <v>257</v>
      </c>
      <c r="F106" s="74">
        <v>257</v>
      </c>
      <c r="G106" s="22"/>
      <c r="H106" s="23"/>
      <c r="I106" s="23"/>
      <c r="J106" s="22"/>
      <c r="K106" s="23"/>
      <c r="L106" s="23"/>
      <c r="M106" s="22"/>
      <c r="N106" s="23"/>
      <c r="O106" s="23"/>
    </row>
    <row r="107" spans="1:15" x14ac:dyDescent="0.3">
      <c r="A107" s="7" t="s">
        <v>198</v>
      </c>
      <c r="B107" s="26">
        <v>4</v>
      </c>
      <c r="C107" s="7" t="s">
        <v>96</v>
      </c>
      <c r="D107" s="9">
        <v>2342</v>
      </c>
      <c r="E107" s="74">
        <v>0</v>
      </c>
      <c r="F107" s="74">
        <v>0</v>
      </c>
    </row>
    <row r="108" spans="1:15" x14ac:dyDescent="0.3">
      <c r="A108" s="7" t="s">
        <v>198</v>
      </c>
      <c r="B108" s="26">
        <v>22</v>
      </c>
      <c r="C108" s="7" t="s">
        <v>201</v>
      </c>
      <c r="D108" s="9">
        <v>26</v>
      </c>
      <c r="E108" s="74">
        <v>0</v>
      </c>
      <c r="F108" s="74">
        <v>0</v>
      </c>
    </row>
    <row r="109" spans="1:15" x14ac:dyDescent="0.3">
      <c r="A109" s="7" t="s">
        <v>202</v>
      </c>
      <c r="B109" s="26" t="s">
        <v>9</v>
      </c>
      <c r="C109" s="7" t="s">
        <v>203</v>
      </c>
      <c r="D109" s="9">
        <v>2000.18</v>
      </c>
      <c r="E109" s="9">
        <f t="shared" si="23"/>
        <v>2100.1890000000003</v>
      </c>
      <c r="F109" s="9">
        <f t="shared" si="23"/>
        <v>2205.1984500000003</v>
      </c>
    </row>
    <row r="110" spans="1:15" x14ac:dyDescent="0.3">
      <c r="A110" s="7" t="s">
        <v>204</v>
      </c>
      <c r="B110" s="26" t="s">
        <v>9</v>
      </c>
      <c r="C110" s="7" t="s">
        <v>205</v>
      </c>
      <c r="D110" s="9">
        <v>1500</v>
      </c>
      <c r="E110" s="9">
        <f t="shared" si="23"/>
        <v>1575</v>
      </c>
      <c r="F110" s="9">
        <f t="shared" si="23"/>
        <v>1653.75</v>
      </c>
    </row>
    <row r="111" spans="1:15" x14ac:dyDescent="0.3">
      <c r="A111" s="7" t="s">
        <v>206</v>
      </c>
      <c r="B111" s="26" t="s">
        <v>9</v>
      </c>
      <c r="C111" s="7" t="s">
        <v>207</v>
      </c>
      <c r="D111" s="9">
        <v>24037.07</v>
      </c>
      <c r="E111" s="9">
        <f t="shared" si="23"/>
        <v>25238.923500000001</v>
      </c>
      <c r="F111" s="9">
        <f t="shared" si="23"/>
        <v>26500.869675000002</v>
      </c>
    </row>
    <row r="112" spans="1:15" x14ac:dyDescent="0.3">
      <c r="A112" s="7" t="s">
        <v>619</v>
      </c>
      <c r="B112" s="26">
        <v>1</v>
      </c>
      <c r="C112" s="7" t="s">
        <v>620</v>
      </c>
      <c r="D112" s="9">
        <v>6754.63</v>
      </c>
      <c r="E112" s="9">
        <f t="shared" ref="E112" si="24">(D112*1.05)</f>
        <v>7092.3615</v>
      </c>
      <c r="F112" s="9">
        <f t="shared" ref="F112" si="25">(E112*1.05)</f>
        <v>7446.9795750000003</v>
      </c>
    </row>
    <row r="113" spans="1:6" x14ac:dyDescent="0.3">
      <c r="A113" s="24" t="s">
        <v>208</v>
      </c>
      <c r="B113" s="26">
        <v>1</v>
      </c>
      <c r="C113" s="24" t="s">
        <v>209</v>
      </c>
      <c r="D113" s="9">
        <v>3000.87</v>
      </c>
      <c r="E113" s="9">
        <f t="shared" si="23"/>
        <v>3150.9135000000001</v>
      </c>
      <c r="F113" s="9">
        <f t="shared" si="23"/>
        <v>3308.4591750000004</v>
      </c>
    </row>
    <row r="114" spans="1:6" x14ac:dyDescent="0.3">
      <c r="A114" s="7" t="s">
        <v>210</v>
      </c>
      <c r="B114" s="26" t="s">
        <v>9</v>
      </c>
      <c r="C114" s="7" t="s">
        <v>211</v>
      </c>
      <c r="D114" s="9">
        <v>148064.16999999998</v>
      </c>
      <c r="E114" s="75">
        <f t="shared" ref="E114:F118" si="26">(D114*1.03)</f>
        <v>152506.09509999998</v>
      </c>
      <c r="F114" s="75">
        <f t="shared" si="26"/>
        <v>157081.27795299998</v>
      </c>
    </row>
    <row r="115" spans="1:6" x14ac:dyDescent="0.3">
      <c r="A115" s="7" t="s">
        <v>212</v>
      </c>
      <c r="B115" s="26">
        <v>1</v>
      </c>
      <c r="C115" s="7" t="s">
        <v>213</v>
      </c>
      <c r="D115" s="9">
        <v>22509.68</v>
      </c>
      <c r="E115" s="75">
        <f t="shared" si="26"/>
        <v>23184.970400000002</v>
      </c>
      <c r="F115" s="75">
        <f t="shared" si="26"/>
        <v>23880.519512000003</v>
      </c>
    </row>
    <row r="116" spans="1:6" x14ac:dyDescent="0.3">
      <c r="A116" s="7" t="s">
        <v>212</v>
      </c>
      <c r="B116" s="26" t="s">
        <v>84</v>
      </c>
      <c r="C116" s="7" t="s">
        <v>214</v>
      </c>
      <c r="D116" s="9">
        <v>37037.75</v>
      </c>
      <c r="E116" s="75">
        <f t="shared" si="26"/>
        <v>38148.8825</v>
      </c>
      <c r="F116" s="75">
        <f t="shared" si="26"/>
        <v>39293.348975000001</v>
      </c>
    </row>
    <row r="117" spans="1:6" x14ac:dyDescent="0.3">
      <c r="A117" s="7" t="s">
        <v>215</v>
      </c>
      <c r="B117" s="26" t="s">
        <v>9</v>
      </c>
      <c r="C117" s="7" t="s">
        <v>216</v>
      </c>
      <c r="D117" s="9">
        <v>15377.809999999998</v>
      </c>
      <c r="E117" s="75">
        <f t="shared" si="26"/>
        <v>15839.144299999998</v>
      </c>
      <c r="F117" s="75">
        <f t="shared" si="26"/>
        <v>16314.318628999998</v>
      </c>
    </row>
    <row r="118" spans="1:6" x14ac:dyDescent="0.3">
      <c r="A118" s="7" t="s">
        <v>217</v>
      </c>
      <c r="B118" s="26" t="s">
        <v>9</v>
      </c>
      <c r="C118" s="7" t="s">
        <v>218</v>
      </c>
      <c r="D118" s="9">
        <v>1084.47</v>
      </c>
      <c r="E118" s="75">
        <f t="shared" si="26"/>
        <v>1117.0041000000001</v>
      </c>
      <c r="F118" s="75">
        <f t="shared" si="26"/>
        <v>1150.5142230000001</v>
      </c>
    </row>
    <row r="119" spans="1:6" x14ac:dyDescent="0.3">
      <c r="A119" s="7" t="s">
        <v>219</v>
      </c>
      <c r="B119" s="26">
        <v>1</v>
      </c>
      <c r="C119" s="7" t="s">
        <v>220</v>
      </c>
      <c r="D119" s="9">
        <v>102.59999999999998</v>
      </c>
      <c r="E119" s="74">
        <v>103</v>
      </c>
      <c r="F119" s="74">
        <v>103</v>
      </c>
    </row>
    <row r="120" spans="1:6" x14ac:dyDescent="0.3">
      <c r="A120" s="7" t="s">
        <v>221</v>
      </c>
      <c r="B120" s="26" t="s">
        <v>9</v>
      </c>
      <c r="C120" s="7" t="s">
        <v>222</v>
      </c>
      <c r="D120" s="9">
        <v>27728.37</v>
      </c>
      <c r="E120" s="9">
        <f t="shared" si="23"/>
        <v>29114.788499999999</v>
      </c>
      <c r="F120" s="9">
        <f t="shared" si="23"/>
        <v>30570.527924999999</v>
      </c>
    </row>
    <row r="121" spans="1:6" x14ac:dyDescent="0.3">
      <c r="A121" s="7" t="s">
        <v>223</v>
      </c>
      <c r="B121" s="26" t="s">
        <v>9</v>
      </c>
      <c r="C121" s="7" t="s">
        <v>224</v>
      </c>
      <c r="D121" s="9">
        <v>3500</v>
      </c>
      <c r="E121" s="9">
        <f t="shared" si="23"/>
        <v>3675</v>
      </c>
      <c r="F121" s="9">
        <f t="shared" si="23"/>
        <v>3858.75</v>
      </c>
    </row>
    <row r="122" spans="1:6" x14ac:dyDescent="0.3">
      <c r="A122" s="7" t="s">
        <v>223</v>
      </c>
      <c r="B122" s="26">
        <v>30</v>
      </c>
      <c r="C122" s="7" t="s">
        <v>224</v>
      </c>
      <c r="D122" s="9">
        <v>2526.9899999999998</v>
      </c>
      <c r="E122" s="74">
        <v>2530</v>
      </c>
      <c r="F122" s="74">
        <v>2530</v>
      </c>
    </row>
    <row r="123" spans="1:6" x14ac:dyDescent="0.3">
      <c r="A123" s="7" t="s">
        <v>225</v>
      </c>
      <c r="B123" s="26">
        <v>1</v>
      </c>
      <c r="C123" s="7" t="s">
        <v>226</v>
      </c>
      <c r="D123" s="9">
        <v>2872.5</v>
      </c>
      <c r="E123" s="9">
        <f t="shared" si="23"/>
        <v>3016.125</v>
      </c>
      <c r="F123" s="9">
        <f t="shared" si="23"/>
        <v>3166.9312500000001</v>
      </c>
    </row>
    <row r="124" spans="1:6" x14ac:dyDescent="0.3">
      <c r="A124" s="7" t="s">
        <v>227</v>
      </c>
      <c r="B124" s="26">
        <v>1</v>
      </c>
      <c r="C124" s="7" t="s">
        <v>228</v>
      </c>
      <c r="D124" s="9">
        <v>1506.29</v>
      </c>
      <c r="E124" s="9">
        <f t="shared" si="23"/>
        <v>1581.6044999999999</v>
      </c>
      <c r="F124" s="9">
        <f t="shared" si="23"/>
        <v>1660.6847250000001</v>
      </c>
    </row>
    <row r="125" spans="1:6" x14ac:dyDescent="0.3">
      <c r="A125" s="7" t="s">
        <v>229</v>
      </c>
      <c r="B125" s="26" t="s">
        <v>9</v>
      </c>
      <c r="C125" s="7" t="s">
        <v>230</v>
      </c>
      <c r="D125" s="9">
        <v>35029.800000000003</v>
      </c>
      <c r="E125" s="75">
        <f t="shared" ref="E125:F131" si="27">(D125*1.03)</f>
        <v>36080.694000000003</v>
      </c>
      <c r="F125" s="75">
        <f t="shared" si="27"/>
        <v>37163.114820000003</v>
      </c>
    </row>
    <row r="126" spans="1:6" ht="13.95" customHeight="1" x14ac:dyDescent="0.3">
      <c r="A126" s="7" t="s">
        <v>231</v>
      </c>
      <c r="B126" s="26">
        <v>31</v>
      </c>
      <c r="C126" s="7" t="s">
        <v>232</v>
      </c>
      <c r="D126" s="9">
        <v>15000</v>
      </c>
      <c r="E126" s="75">
        <f t="shared" si="27"/>
        <v>15450</v>
      </c>
      <c r="F126" s="75">
        <f t="shared" si="27"/>
        <v>15913.5</v>
      </c>
    </row>
    <row r="127" spans="1:6" x14ac:dyDescent="0.3">
      <c r="A127" s="24" t="s">
        <v>233</v>
      </c>
      <c r="B127" s="26">
        <v>31</v>
      </c>
      <c r="C127" s="24" t="s">
        <v>234</v>
      </c>
      <c r="D127" s="9">
        <v>17765.730000000003</v>
      </c>
      <c r="E127" s="75">
        <f t="shared" si="27"/>
        <v>18298.701900000004</v>
      </c>
      <c r="F127" s="75">
        <f t="shared" si="27"/>
        <v>18847.662957000004</v>
      </c>
    </row>
    <row r="128" spans="1:6" x14ac:dyDescent="0.3">
      <c r="A128" s="7" t="s">
        <v>235</v>
      </c>
      <c r="B128" s="26" t="s">
        <v>9</v>
      </c>
      <c r="C128" s="7" t="s">
        <v>236</v>
      </c>
      <c r="D128" s="9">
        <v>5472.87</v>
      </c>
      <c r="E128" s="75">
        <f t="shared" si="27"/>
        <v>5637.0560999999998</v>
      </c>
      <c r="F128" s="75">
        <f t="shared" si="27"/>
        <v>5806.1677829999999</v>
      </c>
    </row>
    <row r="129" spans="1:13" x14ac:dyDescent="0.3">
      <c r="A129" s="7" t="s">
        <v>235</v>
      </c>
      <c r="B129" s="26">
        <v>31</v>
      </c>
      <c r="C129" s="7" t="s">
        <v>237</v>
      </c>
      <c r="D129" s="9">
        <v>3348.0099999999993</v>
      </c>
      <c r="E129" s="75">
        <f t="shared" si="27"/>
        <v>3448.4502999999995</v>
      </c>
      <c r="F129" s="75">
        <f t="shared" si="27"/>
        <v>3551.9038089999995</v>
      </c>
    </row>
    <row r="130" spans="1:13" x14ac:dyDescent="0.3">
      <c r="A130" s="7" t="s">
        <v>238</v>
      </c>
      <c r="B130" s="26" t="s">
        <v>9</v>
      </c>
      <c r="C130" s="7" t="s">
        <v>239</v>
      </c>
      <c r="D130" s="9">
        <v>264.39</v>
      </c>
      <c r="E130" s="75">
        <f t="shared" si="27"/>
        <v>272.32170000000002</v>
      </c>
      <c r="F130" s="75">
        <f t="shared" si="27"/>
        <v>280.49135100000001</v>
      </c>
    </row>
    <row r="131" spans="1:13" x14ac:dyDescent="0.3">
      <c r="A131" s="7" t="s">
        <v>238</v>
      </c>
      <c r="B131" s="26">
        <v>31</v>
      </c>
      <c r="C131" s="7" t="s">
        <v>240</v>
      </c>
      <c r="D131" s="9">
        <v>113.20000000000002</v>
      </c>
      <c r="E131" s="75">
        <f t="shared" si="27"/>
        <v>116.59600000000002</v>
      </c>
      <c r="F131" s="75">
        <f t="shared" si="27"/>
        <v>120.09388000000003</v>
      </c>
    </row>
    <row r="132" spans="1:13" x14ac:dyDescent="0.3">
      <c r="A132" s="7" t="s">
        <v>241</v>
      </c>
      <c r="B132" s="26" t="s">
        <v>9</v>
      </c>
      <c r="C132" s="7" t="s">
        <v>242</v>
      </c>
      <c r="D132" s="9">
        <v>23.420000000000005</v>
      </c>
      <c r="E132" s="74">
        <v>25</v>
      </c>
      <c r="F132" s="74">
        <v>25</v>
      </c>
    </row>
    <row r="133" spans="1:13" x14ac:dyDescent="0.3">
      <c r="A133" s="7" t="s">
        <v>241</v>
      </c>
      <c r="B133" s="26">
        <v>31</v>
      </c>
      <c r="C133" s="7" t="s">
        <v>243</v>
      </c>
      <c r="D133" s="9">
        <v>10.780000000000001</v>
      </c>
      <c r="E133" s="74">
        <v>10</v>
      </c>
      <c r="F133" s="74">
        <v>10</v>
      </c>
    </row>
    <row r="134" spans="1:13" x14ac:dyDescent="0.3">
      <c r="A134" s="7" t="s">
        <v>244</v>
      </c>
      <c r="B134" s="26">
        <v>1</v>
      </c>
      <c r="C134" s="7" t="s">
        <v>245</v>
      </c>
      <c r="D134" s="9">
        <v>1200</v>
      </c>
      <c r="E134" s="74">
        <v>1200</v>
      </c>
      <c r="F134" s="74">
        <v>1200</v>
      </c>
    </row>
    <row r="135" spans="1:13" x14ac:dyDescent="0.3">
      <c r="A135" s="7" t="s">
        <v>246</v>
      </c>
      <c r="B135" s="26">
        <v>31</v>
      </c>
      <c r="C135" s="7" t="s">
        <v>247</v>
      </c>
      <c r="D135" s="14">
        <v>1564</v>
      </c>
      <c r="E135" s="74">
        <v>1564</v>
      </c>
      <c r="F135" s="74">
        <v>1564</v>
      </c>
    </row>
    <row r="136" spans="1:13" x14ac:dyDescent="0.3">
      <c r="A136" s="7" t="s">
        <v>248</v>
      </c>
      <c r="B136" s="26">
        <v>1</v>
      </c>
      <c r="C136" s="7" t="s">
        <v>249</v>
      </c>
      <c r="D136" s="9">
        <v>134.49</v>
      </c>
      <c r="E136" s="74">
        <v>150</v>
      </c>
      <c r="F136" s="74">
        <v>150</v>
      </c>
    </row>
    <row r="137" spans="1:13" x14ac:dyDescent="0.3">
      <c r="A137" s="7" t="s">
        <v>248</v>
      </c>
      <c r="B137" s="26">
        <v>31</v>
      </c>
      <c r="C137" s="7" t="s">
        <v>250</v>
      </c>
      <c r="D137" s="14">
        <v>16990</v>
      </c>
      <c r="E137" s="74">
        <v>16990</v>
      </c>
      <c r="F137" s="74">
        <v>16990</v>
      </c>
      <c r="G137" s="22" t="s">
        <v>7</v>
      </c>
      <c r="J137" s="22" t="s">
        <v>7</v>
      </c>
      <c r="M137" s="22" t="s">
        <v>7</v>
      </c>
    </row>
    <row r="138" spans="1:13" x14ac:dyDescent="0.3">
      <c r="A138" s="7" t="s">
        <v>251</v>
      </c>
      <c r="B138" s="26" t="s">
        <v>9</v>
      </c>
      <c r="C138" s="7" t="s">
        <v>252</v>
      </c>
      <c r="D138" s="9">
        <v>25642.9</v>
      </c>
      <c r="E138" s="75">
        <f t="shared" ref="E138:F153" si="28">(D138*1.03)</f>
        <v>26412.187000000002</v>
      </c>
      <c r="F138" s="75">
        <f t="shared" si="28"/>
        <v>27204.552610000002</v>
      </c>
    </row>
    <row r="139" spans="1:13" x14ac:dyDescent="0.3">
      <c r="A139" s="7" t="s">
        <v>253</v>
      </c>
      <c r="B139" s="26" t="s">
        <v>9</v>
      </c>
      <c r="C139" s="7" t="s">
        <v>254</v>
      </c>
      <c r="D139" s="9">
        <v>2824.4500000000003</v>
      </c>
      <c r="E139" s="75">
        <f t="shared" si="28"/>
        <v>2909.1835000000005</v>
      </c>
      <c r="F139" s="75">
        <f t="shared" si="28"/>
        <v>2996.4590050000006</v>
      </c>
    </row>
    <row r="140" spans="1:13" x14ac:dyDescent="0.3">
      <c r="A140" s="7" t="s">
        <v>255</v>
      </c>
      <c r="B140" s="26" t="s">
        <v>9</v>
      </c>
      <c r="C140" s="7" t="s">
        <v>256</v>
      </c>
      <c r="D140" s="9">
        <v>1467.5500000000002</v>
      </c>
      <c r="E140" s="75">
        <f t="shared" si="28"/>
        <v>1511.5765000000001</v>
      </c>
      <c r="F140" s="75">
        <f t="shared" si="28"/>
        <v>1556.9237950000002</v>
      </c>
    </row>
    <row r="141" spans="1:13" x14ac:dyDescent="0.3">
      <c r="A141" s="7" t="s">
        <v>257</v>
      </c>
      <c r="B141" s="26" t="s">
        <v>9</v>
      </c>
      <c r="C141" s="7" t="s">
        <v>258</v>
      </c>
      <c r="D141" s="9">
        <v>843.41999999999985</v>
      </c>
      <c r="E141" s="75">
        <f t="shared" si="28"/>
        <v>868.72259999999983</v>
      </c>
      <c r="F141" s="75">
        <f t="shared" si="28"/>
        <v>894.78427799999986</v>
      </c>
    </row>
    <row r="142" spans="1:13" x14ac:dyDescent="0.3">
      <c r="A142" s="7" t="s">
        <v>259</v>
      </c>
      <c r="B142" s="26" t="s">
        <v>9</v>
      </c>
      <c r="C142" s="7" t="s">
        <v>260</v>
      </c>
      <c r="D142" s="9">
        <v>1693.7899999999997</v>
      </c>
      <c r="E142" s="75">
        <f t="shared" si="28"/>
        <v>1744.6036999999997</v>
      </c>
      <c r="F142" s="75">
        <f t="shared" si="28"/>
        <v>1796.9418109999997</v>
      </c>
    </row>
    <row r="143" spans="1:13" x14ac:dyDescent="0.3">
      <c r="A143" s="7" t="s">
        <v>261</v>
      </c>
      <c r="B143" s="26" t="s">
        <v>9</v>
      </c>
      <c r="C143" s="7" t="s">
        <v>262</v>
      </c>
      <c r="D143" s="9">
        <v>1440</v>
      </c>
      <c r="E143" s="75">
        <f t="shared" si="28"/>
        <v>1483.2</v>
      </c>
      <c r="F143" s="75">
        <f t="shared" si="28"/>
        <v>1527.6960000000001</v>
      </c>
    </row>
    <row r="144" spans="1:13" x14ac:dyDescent="0.3">
      <c r="A144" s="7" t="s">
        <v>263</v>
      </c>
      <c r="B144" s="26" t="s">
        <v>9</v>
      </c>
      <c r="C144" s="7" t="s">
        <v>264</v>
      </c>
      <c r="D144" s="9">
        <v>376.41999999999996</v>
      </c>
      <c r="E144" s="75">
        <f t="shared" si="28"/>
        <v>387.71259999999995</v>
      </c>
      <c r="F144" s="75">
        <f t="shared" si="28"/>
        <v>399.34397799999994</v>
      </c>
    </row>
    <row r="145" spans="1:6" x14ac:dyDescent="0.3">
      <c r="A145" s="7" t="s">
        <v>265</v>
      </c>
      <c r="B145" s="26" t="s">
        <v>9</v>
      </c>
      <c r="C145" s="7" t="s">
        <v>266</v>
      </c>
      <c r="D145" s="9">
        <v>1107.33</v>
      </c>
      <c r="E145" s="75">
        <f t="shared" si="28"/>
        <v>1140.5499</v>
      </c>
      <c r="F145" s="75">
        <f t="shared" si="28"/>
        <v>1174.7663970000001</v>
      </c>
    </row>
    <row r="146" spans="1:6" x14ac:dyDescent="0.3">
      <c r="A146" s="7" t="s">
        <v>267</v>
      </c>
      <c r="B146" s="26" t="s">
        <v>9</v>
      </c>
      <c r="C146" s="7" t="s">
        <v>268</v>
      </c>
      <c r="D146" s="9">
        <v>1506.3999999999996</v>
      </c>
      <c r="E146" s="75">
        <f t="shared" si="28"/>
        <v>1551.5919999999996</v>
      </c>
      <c r="F146" s="75">
        <f t="shared" si="28"/>
        <v>1598.1397599999996</v>
      </c>
    </row>
    <row r="147" spans="1:6" x14ac:dyDescent="0.3">
      <c r="A147" s="7" t="s">
        <v>269</v>
      </c>
      <c r="B147" s="26" t="s">
        <v>9</v>
      </c>
      <c r="C147" s="7" t="s">
        <v>270</v>
      </c>
      <c r="D147" s="9">
        <v>752.81</v>
      </c>
      <c r="E147" s="75">
        <f t="shared" si="28"/>
        <v>775.39429999999993</v>
      </c>
      <c r="F147" s="75">
        <f t="shared" si="28"/>
        <v>798.65612899999996</v>
      </c>
    </row>
    <row r="148" spans="1:6" x14ac:dyDescent="0.3">
      <c r="A148" s="7" t="s">
        <v>271</v>
      </c>
      <c r="B148" s="26" t="s">
        <v>9</v>
      </c>
      <c r="C148" s="7" t="s">
        <v>272</v>
      </c>
      <c r="D148" s="9">
        <v>752.81</v>
      </c>
      <c r="E148" s="75">
        <f t="shared" si="28"/>
        <v>775.39429999999993</v>
      </c>
      <c r="F148" s="75">
        <f t="shared" si="28"/>
        <v>798.65612899999996</v>
      </c>
    </row>
    <row r="149" spans="1:6" x14ac:dyDescent="0.3">
      <c r="A149" s="7" t="s">
        <v>273</v>
      </c>
      <c r="B149" s="26" t="s">
        <v>9</v>
      </c>
      <c r="C149" s="7" t="s">
        <v>274</v>
      </c>
      <c r="D149" s="9">
        <v>187.37999999999997</v>
      </c>
      <c r="E149" s="75">
        <f t="shared" si="28"/>
        <v>193.00139999999996</v>
      </c>
      <c r="F149" s="75">
        <f t="shared" si="28"/>
        <v>198.79144199999996</v>
      </c>
    </row>
    <row r="150" spans="1:6" x14ac:dyDescent="0.3">
      <c r="A150" s="7" t="s">
        <v>275</v>
      </c>
      <c r="B150" s="26" t="s">
        <v>9</v>
      </c>
      <c r="C150" s="7" t="s">
        <v>276</v>
      </c>
      <c r="D150" s="9">
        <v>376.45</v>
      </c>
      <c r="E150" s="75">
        <f t="shared" si="28"/>
        <v>387.74349999999998</v>
      </c>
      <c r="F150" s="75">
        <f t="shared" si="28"/>
        <v>399.37580500000001</v>
      </c>
    </row>
    <row r="151" spans="1:6" x14ac:dyDescent="0.3">
      <c r="A151" s="7" t="s">
        <v>277</v>
      </c>
      <c r="B151" s="26" t="s">
        <v>9</v>
      </c>
      <c r="C151" s="7" t="s">
        <v>278</v>
      </c>
      <c r="D151" s="9">
        <v>2070.1800000000003</v>
      </c>
      <c r="E151" s="75">
        <f t="shared" si="28"/>
        <v>2132.2854000000002</v>
      </c>
      <c r="F151" s="75">
        <f t="shared" si="28"/>
        <v>2196.2539620000002</v>
      </c>
    </row>
    <row r="152" spans="1:6" x14ac:dyDescent="0.3">
      <c r="A152" s="7" t="s">
        <v>279</v>
      </c>
      <c r="B152" s="26" t="s">
        <v>9</v>
      </c>
      <c r="C152" s="7" t="s">
        <v>280</v>
      </c>
      <c r="D152" s="9">
        <v>2303.58</v>
      </c>
      <c r="E152" s="75">
        <f t="shared" si="28"/>
        <v>2372.6873999999998</v>
      </c>
      <c r="F152" s="75">
        <f t="shared" si="28"/>
        <v>2443.8680219999997</v>
      </c>
    </row>
    <row r="153" spans="1:6" x14ac:dyDescent="0.3">
      <c r="A153" s="7" t="s">
        <v>281</v>
      </c>
      <c r="B153" s="26">
        <v>1</v>
      </c>
      <c r="C153" s="7" t="s">
        <v>282</v>
      </c>
      <c r="D153" s="9">
        <v>169.04</v>
      </c>
      <c r="E153" s="75">
        <f t="shared" si="28"/>
        <v>174.1112</v>
      </c>
      <c r="F153" s="75">
        <f t="shared" si="28"/>
        <v>179.33453600000001</v>
      </c>
    </row>
    <row r="154" spans="1:6" x14ac:dyDescent="0.3">
      <c r="A154" s="7" t="s">
        <v>283</v>
      </c>
      <c r="B154" s="26">
        <v>1</v>
      </c>
      <c r="C154" s="7" t="s">
        <v>284</v>
      </c>
      <c r="D154" s="9">
        <v>1120</v>
      </c>
      <c r="E154" s="9">
        <f t="shared" ref="E154:F218" si="29">(D154*1.05)</f>
        <v>1176</v>
      </c>
      <c r="F154" s="9">
        <f t="shared" si="29"/>
        <v>1234.8</v>
      </c>
    </row>
    <row r="155" spans="1:6" x14ac:dyDescent="0.3">
      <c r="A155" s="7" t="s">
        <v>285</v>
      </c>
      <c r="B155" s="26" t="s">
        <v>9</v>
      </c>
      <c r="C155" s="7" t="s">
        <v>286</v>
      </c>
      <c r="D155" s="9">
        <v>7651.5599999999995</v>
      </c>
      <c r="E155" s="9">
        <f>(D155*1.05)</f>
        <v>8034.1379999999999</v>
      </c>
      <c r="F155" s="9">
        <f>(E155*1.05)</f>
        <v>8435.8449000000001</v>
      </c>
    </row>
    <row r="156" spans="1:6" x14ac:dyDescent="0.3">
      <c r="A156" s="7" t="s">
        <v>287</v>
      </c>
      <c r="B156" s="26" t="s">
        <v>9</v>
      </c>
      <c r="C156" s="7" t="s">
        <v>288</v>
      </c>
      <c r="D156" s="9">
        <v>960</v>
      </c>
      <c r="E156" s="9">
        <f>(D156*1.05)</f>
        <v>1008</v>
      </c>
      <c r="F156" s="9">
        <f>(E156*1.05)</f>
        <v>1058.4000000000001</v>
      </c>
    </row>
    <row r="157" spans="1:6" x14ac:dyDescent="0.3">
      <c r="A157" s="7" t="s">
        <v>289</v>
      </c>
      <c r="B157" s="26">
        <v>1</v>
      </c>
      <c r="C157" s="7" t="s">
        <v>290</v>
      </c>
      <c r="D157" s="9">
        <v>150.22999999999999</v>
      </c>
      <c r="E157" s="9">
        <f t="shared" si="29"/>
        <v>157.7415</v>
      </c>
      <c r="F157" s="9">
        <f t="shared" si="29"/>
        <v>165.62857500000001</v>
      </c>
    </row>
    <row r="158" spans="1:6" x14ac:dyDescent="0.3">
      <c r="A158" s="7" t="s">
        <v>291</v>
      </c>
      <c r="B158" s="26" t="s">
        <v>9</v>
      </c>
      <c r="C158" s="7" t="s">
        <v>292</v>
      </c>
      <c r="D158" s="9">
        <v>7136.35</v>
      </c>
      <c r="E158" s="9">
        <f t="shared" si="29"/>
        <v>7493.1675000000005</v>
      </c>
      <c r="F158" s="9">
        <f t="shared" si="29"/>
        <v>7867.8258750000005</v>
      </c>
    </row>
    <row r="159" spans="1:6" x14ac:dyDescent="0.3">
      <c r="A159" s="7" t="s">
        <v>293</v>
      </c>
      <c r="B159" s="26" t="s">
        <v>9</v>
      </c>
      <c r="C159" s="7" t="s">
        <v>294</v>
      </c>
      <c r="D159" s="9">
        <v>1518.97</v>
      </c>
      <c r="E159" s="9">
        <f t="shared" si="29"/>
        <v>1594.9185</v>
      </c>
      <c r="F159" s="9">
        <f t="shared" si="29"/>
        <v>1674.6644250000002</v>
      </c>
    </row>
    <row r="160" spans="1:6" x14ac:dyDescent="0.3">
      <c r="A160" s="7" t="s">
        <v>295</v>
      </c>
      <c r="B160" s="26" t="s">
        <v>9</v>
      </c>
      <c r="C160" s="7" t="s">
        <v>296</v>
      </c>
      <c r="D160" s="9">
        <v>3413.4700000000003</v>
      </c>
      <c r="E160" s="9">
        <f t="shared" si="29"/>
        <v>3584.1435000000006</v>
      </c>
      <c r="F160" s="9">
        <f t="shared" si="29"/>
        <v>3763.3506750000006</v>
      </c>
    </row>
    <row r="161" spans="1:15" x14ac:dyDescent="0.3">
      <c r="A161" s="7" t="s">
        <v>297</v>
      </c>
      <c r="B161" s="26" t="s">
        <v>9</v>
      </c>
      <c r="C161" s="7" t="s">
        <v>298</v>
      </c>
      <c r="D161" s="9">
        <v>752.81</v>
      </c>
      <c r="E161" s="75">
        <f t="shared" ref="E161:F163" si="30">(D161*1.03)</f>
        <v>775.39429999999993</v>
      </c>
      <c r="F161" s="75">
        <f t="shared" si="30"/>
        <v>798.65612899999996</v>
      </c>
      <c r="G161" s="22" t="s">
        <v>7</v>
      </c>
      <c r="J161" s="22" t="s">
        <v>7</v>
      </c>
      <c r="M161" s="22" t="s">
        <v>7</v>
      </c>
    </row>
    <row r="162" spans="1:15" x14ac:dyDescent="0.3">
      <c r="A162" s="7" t="s">
        <v>299</v>
      </c>
      <c r="B162" s="26" t="s">
        <v>9</v>
      </c>
      <c r="C162" s="7" t="s">
        <v>300</v>
      </c>
      <c r="D162" s="9">
        <v>81.17</v>
      </c>
      <c r="E162" s="75">
        <f t="shared" si="30"/>
        <v>83.605100000000007</v>
      </c>
      <c r="F162" s="75">
        <f t="shared" si="30"/>
        <v>86.113253000000014</v>
      </c>
      <c r="G162" s="22" t="s">
        <v>7</v>
      </c>
      <c r="J162" s="22" t="s">
        <v>7</v>
      </c>
      <c r="M162" s="22" t="s">
        <v>7</v>
      </c>
    </row>
    <row r="163" spans="1:15" x14ac:dyDescent="0.3">
      <c r="A163" s="7" t="s">
        <v>301</v>
      </c>
      <c r="B163" s="26" t="s">
        <v>9</v>
      </c>
      <c r="C163" s="7" t="s">
        <v>302</v>
      </c>
      <c r="D163" s="9">
        <v>5.6499999999999995</v>
      </c>
      <c r="E163" s="75">
        <f t="shared" si="30"/>
        <v>5.8194999999999997</v>
      </c>
      <c r="F163" s="75">
        <f t="shared" si="30"/>
        <v>5.9940850000000001</v>
      </c>
    </row>
    <row r="164" spans="1:15" x14ac:dyDescent="0.3">
      <c r="A164" s="7" t="s">
        <v>303</v>
      </c>
      <c r="B164" s="26" t="s">
        <v>9</v>
      </c>
      <c r="C164" s="7" t="s">
        <v>304</v>
      </c>
      <c r="D164" s="9">
        <v>105252.1</v>
      </c>
      <c r="E164" s="9">
        <v>135000</v>
      </c>
      <c r="F164" s="9">
        <f t="shared" si="29"/>
        <v>141750</v>
      </c>
    </row>
    <row r="165" spans="1:15" s="19" customFormat="1" x14ac:dyDescent="0.3">
      <c r="A165" s="13" t="s">
        <v>305</v>
      </c>
      <c r="B165" s="36">
        <v>1</v>
      </c>
      <c r="C165" s="13" t="s">
        <v>306</v>
      </c>
      <c r="D165" s="14">
        <v>50000</v>
      </c>
      <c r="E165" s="74">
        <v>50000</v>
      </c>
      <c r="F165" s="74">
        <v>50000</v>
      </c>
      <c r="G165" s="38"/>
      <c r="H165" s="37"/>
      <c r="I165" s="37"/>
      <c r="J165" s="38"/>
      <c r="K165" s="37"/>
      <c r="L165" s="37"/>
      <c r="M165" s="38"/>
      <c r="N165" s="37"/>
      <c r="O165" s="37"/>
    </row>
    <row r="166" spans="1:15" x14ac:dyDescent="0.3">
      <c r="A166" s="24" t="s">
        <v>307</v>
      </c>
      <c r="B166" s="26">
        <v>1</v>
      </c>
      <c r="C166" s="24" t="s">
        <v>308</v>
      </c>
      <c r="D166" s="9">
        <v>41164.880000000005</v>
      </c>
      <c r="E166" s="75">
        <f t="shared" ref="E166:F168" si="31">(D166*1.03)</f>
        <v>42399.826400000005</v>
      </c>
      <c r="F166" s="75">
        <f t="shared" si="31"/>
        <v>43671.821192000003</v>
      </c>
    </row>
    <row r="167" spans="1:15" x14ac:dyDescent="0.3">
      <c r="A167" s="24" t="s">
        <v>309</v>
      </c>
      <c r="B167" s="26">
        <v>1</v>
      </c>
      <c r="C167" s="24" t="s">
        <v>310</v>
      </c>
      <c r="D167" s="9">
        <v>4476.1099999999997</v>
      </c>
      <c r="E167" s="75">
        <f t="shared" si="31"/>
        <v>4610.3932999999997</v>
      </c>
      <c r="F167" s="75">
        <f t="shared" si="31"/>
        <v>4748.7050989999998</v>
      </c>
    </row>
    <row r="168" spans="1:15" x14ac:dyDescent="0.3">
      <c r="A168" s="24" t="s">
        <v>311</v>
      </c>
      <c r="B168" s="26">
        <v>1</v>
      </c>
      <c r="C168" s="24" t="s">
        <v>312</v>
      </c>
      <c r="D168" s="9">
        <v>315.34000000000003</v>
      </c>
      <c r="E168" s="75">
        <f t="shared" si="31"/>
        <v>324.80020000000002</v>
      </c>
      <c r="F168" s="75">
        <f t="shared" si="31"/>
        <v>334.54420600000003</v>
      </c>
    </row>
    <row r="169" spans="1:15" x14ac:dyDescent="0.3">
      <c r="A169" s="24" t="s">
        <v>313</v>
      </c>
      <c r="B169" s="26">
        <v>1</v>
      </c>
      <c r="C169" s="24" t="s">
        <v>314</v>
      </c>
      <c r="D169" s="9">
        <v>34.20000000000001</v>
      </c>
      <c r="E169" s="74">
        <v>35</v>
      </c>
      <c r="F169" s="74">
        <v>35</v>
      </c>
    </row>
    <row r="170" spans="1:15" x14ac:dyDescent="0.3">
      <c r="A170" s="24" t="s">
        <v>315</v>
      </c>
      <c r="B170" s="26">
        <v>1</v>
      </c>
      <c r="C170" s="24" t="s">
        <v>316</v>
      </c>
      <c r="D170" s="9">
        <v>9242.7900000000009</v>
      </c>
      <c r="E170" s="9">
        <f t="shared" si="29"/>
        <v>9704.929500000002</v>
      </c>
      <c r="F170" s="9">
        <f t="shared" si="29"/>
        <v>10190.175975000002</v>
      </c>
    </row>
    <row r="171" spans="1:15" x14ac:dyDescent="0.3">
      <c r="A171" s="24" t="s">
        <v>317</v>
      </c>
      <c r="B171" s="26">
        <v>1</v>
      </c>
      <c r="C171" s="24" t="s">
        <v>318</v>
      </c>
      <c r="D171" s="9">
        <v>94.81</v>
      </c>
      <c r="E171" s="74">
        <v>150</v>
      </c>
      <c r="F171" s="74">
        <v>150</v>
      </c>
    </row>
    <row r="172" spans="1:15" x14ac:dyDescent="0.3">
      <c r="A172" s="24" t="s">
        <v>319</v>
      </c>
      <c r="B172" s="26">
        <v>1</v>
      </c>
      <c r="C172" s="24" t="s">
        <v>320</v>
      </c>
      <c r="D172" s="9">
        <v>714</v>
      </c>
      <c r="E172" s="9">
        <f t="shared" si="29"/>
        <v>749.7</v>
      </c>
      <c r="F172" s="9">
        <f t="shared" si="29"/>
        <v>787.18500000000006</v>
      </c>
    </row>
    <row r="173" spans="1:15" x14ac:dyDescent="0.3">
      <c r="A173" s="7" t="s">
        <v>321</v>
      </c>
      <c r="B173" s="26" t="s">
        <v>9</v>
      </c>
      <c r="C173" s="7" t="s">
        <v>322</v>
      </c>
      <c r="D173" s="9">
        <v>16548.54</v>
      </c>
      <c r="E173" s="74">
        <v>38975.199999999997</v>
      </c>
      <c r="F173" s="75">
        <f>(E173*1.03)</f>
        <v>40144.455999999998</v>
      </c>
      <c r="G173" s="22" t="s">
        <v>7</v>
      </c>
      <c r="J173" s="22" t="s">
        <v>7</v>
      </c>
      <c r="M173" s="22" t="s">
        <v>7</v>
      </c>
    </row>
    <row r="174" spans="1:15" x14ac:dyDescent="0.3">
      <c r="A174" s="7" t="s">
        <v>321</v>
      </c>
      <c r="B174" s="26" t="s">
        <v>65</v>
      </c>
      <c r="C174" s="7" t="s">
        <v>323</v>
      </c>
      <c r="D174" s="9">
        <v>19275</v>
      </c>
      <c r="E174" s="74">
        <v>0</v>
      </c>
      <c r="F174" s="74">
        <v>0</v>
      </c>
    </row>
    <row r="175" spans="1:15" x14ac:dyDescent="0.3">
      <c r="A175" s="7" t="s">
        <v>324</v>
      </c>
      <c r="B175" s="26" t="s">
        <v>9</v>
      </c>
      <c r="C175" s="7" t="s">
        <v>325</v>
      </c>
      <c r="D175" s="9">
        <v>2997.8999999999996</v>
      </c>
      <c r="E175" s="9">
        <f t="shared" si="29"/>
        <v>3147.7949999999996</v>
      </c>
      <c r="F175" s="9">
        <f t="shared" si="29"/>
        <v>3305.1847499999999</v>
      </c>
    </row>
    <row r="176" spans="1:15" x14ac:dyDescent="0.3">
      <c r="A176" s="7" t="s">
        <v>326</v>
      </c>
      <c r="B176" s="26">
        <v>1</v>
      </c>
      <c r="C176" s="7" t="s">
        <v>327</v>
      </c>
      <c r="D176" s="9">
        <v>150</v>
      </c>
      <c r="E176" s="9">
        <f t="shared" si="29"/>
        <v>157.5</v>
      </c>
      <c r="F176" s="9">
        <f t="shared" si="29"/>
        <v>165.375</v>
      </c>
    </row>
    <row r="177" spans="1:6" x14ac:dyDescent="0.3">
      <c r="A177" s="7" t="s">
        <v>328</v>
      </c>
      <c r="B177" s="26" t="s">
        <v>9</v>
      </c>
      <c r="C177" s="7" t="s">
        <v>329</v>
      </c>
      <c r="D177" s="9">
        <v>35766.54</v>
      </c>
      <c r="E177" s="75">
        <f t="shared" ref="E177:F179" si="32">(D177*1.03)</f>
        <v>36839.536200000002</v>
      </c>
      <c r="F177" s="75">
        <f t="shared" si="32"/>
        <v>37944.722286000004</v>
      </c>
    </row>
    <row r="178" spans="1:6" x14ac:dyDescent="0.3">
      <c r="A178" s="7" t="s">
        <v>330</v>
      </c>
      <c r="B178" s="26" t="s">
        <v>9</v>
      </c>
      <c r="C178" s="7" t="s">
        <v>331</v>
      </c>
      <c r="D178" s="9">
        <v>3886.3999999999996</v>
      </c>
      <c r="E178" s="75">
        <f t="shared" si="32"/>
        <v>4002.9919999999997</v>
      </c>
      <c r="F178" s="75">
        <f t="shared" si="32"/>
        <v>4123.08176</v>
      </c>
    </row>
    <row r="179" spans="1:6" x14ac:dyDescent="0.3">
      <c r="A179" s="7" t="s">
        <v>332</v>
      </c>
      <c r="B179" s="26" t="s">
        <v>9</v>
      </c>
      <c r="C179" s="7" t="s">
        <v>333</v>
      </c>
      <c r="D179" s="9">
        <v>271.79000000000002</v>
      </c>
      <c r="E179" s="75">
        <f t="shared" si="32"/>
        <v>279.94370000000004</v>
      </c>
      <c r="F179" s="75">
        <f t="shared" si="32"/>
        <v>288.34201100000007</v>
      </c>
    </row>
    <row r="180" spans="1:6" x14ac:dyDescent="0.3">
      <c r="A180" s="7" t="s">
        <v>334</v>
      </c>
      <c r="B180" s="26" t="s">
        <v>9</v>
      </c>
      <c r="C180" s="7" t="s">
        <v>335</v>
      </c>
      <c r="D180" s="9">
        <v>34.20000000000001</v>
      </c>
      <c r="E180" s="74">
        <v>35</v>
      </c>
      <c r="F180" s="74">
        <v>35</v>
      </c>
    </row>
    <row r="181" spans="1:6" x14ac:dyDescent="0.3">
      <c r="A181" s="7" t="s">
        <v>336</v>
      </c>
      <c r="B181" s="26" t="s">
        <v>9</v>
      </c>
      <c r="C181" s="7" t="s">
        <v>337</v>
      </c>
      <c r="D181" s="9">
        <v>1100</v>
      </c>
      <c r="E181" s="74">
        <v>1200</v>
      </c>
      <c r="F181" s="74">
        <v>1200</v>
      </c>
    </row>
    <row r="182" spans="1:6" x14ac:dyDescent="0.3">
      <c r="A182" s="7" t="s">
        <v>607</v>
      </c>
      <c r="B182" s="26">
        <v>30</v>
      </c>
      <c r="C182" s="7" t="s">
        <v>608</v>
      </c>
      <c r="D182" s="9">
        <v>0</v>
      </c>
      <c r="E182" s="74">
        <v>0</v>
      </c>
      <c r="F182" s="74">
        <v>0</v>
      </c>
    </row>
    <row r="183" spans="1:6" x14ac:dyDescent="0.3">
      <c r="A183" s="13" t="s">
        <v>338</v>
      </c>
      <c r="B183" s="36" t="s">
        <v>9</v>
      </c>
      <c r="C183" s="13" t="s">
        <v>339</v>
      </c>
      <c r="D183" s="14">
        <v>1645</v>
      </c>
      <c r="E183" s="74">
        <v>150</v>
      </c>
      <c r="F183" s="74">
        <v>150</v>
      </c>
    </row>
    <row r="184" spans="1:6" x14ac:dyDescent="0.3">
      <c r="A184" s="7" t="s">
        <v>338</v>
      </c>
      <c r="B184" s="26">
        <v>30</v>
      </c>
      <c r="C184" s="7" t="s">
        <v>340</v>
      </c>
      <c r="D184" s="9">
        <v>320</v>
      </c>
      <c r="E184" s="74">
        <v>1645</v>
      </c>
      <c r="F184" s="74">
        <v>1645</v>
      </c>
    </row>
    <row r="185" spans="1:6" x14ac:dyDescent="0.3">
      <c r="A185" s="7" t="s">
        <v>341</v>
      </c>
      <c r="B185" s="26">
        <v>1</v>
      </c>
      <c r="C185" s="7" t="s">
        <v>342</v>
      </c>
      <c r="D185" s="9">
        <v>0</v>
      </c>
      <c r="E185" s="74">
        <v>180</v>
      </c>
      <c r="F185" s="74">
        <v>180</v>
      </c>
    </row>
    <row r="186" spans="1:6" x14ac:dyDescent="0.3">
      <c r="A186" s="7" t="s">
        <v>343</v>
      </c>
      <c r="B186" s="26">
        <v>1</v>
      </c>
      <c r="C186" s="7" t="s">
        <v>344</v>
      </c>
      <c r="D186" s="9">
        <v>100</v>
      </c>
      <c r="E186" s="75">
        <f t="shared" ref="E186:F188" si="33">(D186*1.03)</f>
        <v>103</v>
      </c>
      <c r="F186" s="75">
        <f t="shared" si="33"/>
        <v>106.09</v>
      </c>
    </row>
    <row r="187" spans="1:6" x14ac:dyDescent="0.3">
      <c r="A187" s="7" t="s">
        <v>345</v>
      </c>
      <c r="B187" s="26">
        <v>1</v>
      </c>
      <c r="C187" s="7" t="s">
        <v>346</v>
      </c>
      <c r="D187" s="9">
        <v>14.89</v>
      </c>
      <c r="E187" s="75">
        <f t="shared" si="33"/>
        <v>15.3367</v>
      </c>
      <c r="F187" s="75">
        <f t="shared" si="33"/>
        <v>15.796801</v>
      </c>
    </row>
    <row r="188" spans="1:6" x14ac:dyDescent="0.3">
      <c r="A188" s="7" t="s">
        <v>347</v>
      </c>
      <c r="B188" s="26">
        <v>1</v>
      </c>
      <c r="C188" s="7" t="s">
        <v>348</v>
      </c>
      <c r="D188" s="9">
        <v>3.34</v>
      </c>
      <c r="E188" s="75">
        <f t="shared" si="33"/>
        <v>3.4401999999999999</v>
      </c>
      <c r="F188" s="75">
        <f t="shared" si="33"/>
        <v>3.5434060000000001</v>
      </c>
    </row>
    <row r="189" spans="1:6" x14ac:dyDescent="0.3">
      <c r="A189" s="7" t="s">
        <v>349</v>
      </c>
      <c r="B189" s="26" t="s">
        <v>9</v>
      </c>
      <c r="C189" s="7" t="s">
        <v>350</v>
      </c>
      <c r="D189" s="9">
        <v>1680</v>
      </c>
      <c r="E189" s="9">
        <f t="shared" si="29"/>
        <v>1764</v>
      </c>
      <c r="F189" s="9">
        <f t="shared" si="29"/>
        <v>1852.2</v>
      </c>
    </row>
    <row r="190" spans="1:6" x14ac:dyDescent="0.3">
      <c r="A190" s="7" t="s">
        <v>351</v>
      </c>
      <c r="B190" s="26" t="s">
        <v>9</v>
      </c>
      <c r="C190" s="7" t="s">
        <v>352</v>
      </c>
      <c r="D190" s="9">
        <v>1300</v>
      </c>
      <c r="E190" s="9">
        <f t="shared" si="29"/>
        <v>1365</v>
      </c>
      <c r="F190" s="9">
        <f t="shared" si="29"/>
        <v>1433.25</v>
      </c>
    </row>
    <row r="191" spans="1:6" x14ac:dyDescent="0.3">
      <c r="A191" s="7" t="s">
        <v>353</v>
      </c>
      <c r="B191" s="26">
        <v>1</v>
      </c>
      <c r="C191" s="7" t="s">
        <v>354</v>
      </c>
      <c r="D191" s="9">
        <v>716.8</v>
      </c>
      <c r="E191" s="75">
        <f t="shared" ref="E191:F193" si="34">(D191*1.03)</f>
        <v>738.30399999999997</v>
      </c>
      <c r="F191" s="75">
        <f t="shared" si="34"/>
        <v>760.45312000000001</v>
      </c>
    </row>
    <row r="192" spans="1:6" x14ac:dyDescent="0.3">
      <c r="A192" s="7" t="s">
        <v>355</v>
      </c>
      <c r="B192" s="26">
        <v>1</v>
      </c>
      <c r="C192" s="7" t="s">
        <v>356</v>
      </c>
      <c r="D192" s="9">
        <v>9.2899999999999991</v>
      </c>
      <c r="E192" s="75">
        <f t="shared" si="34"/>
        <v>9.5686999999999998</v>
      </c>
      <c r="F192" s="75">
        <f t="shared" si="34"/>
        <v>9.8557609999999993</v>
      </c>
    </row>
    <row r="193" spans="1:13" x14ac:dyDescent="0.3">
      <c r="A193" s="7" t="s">
        <v>357</v>
      </c>
      <c r="B193" s="26">
        <v>1</v>
      </c>
      <c r="C193" s="7" t="s">
        <v>358</v>
      </c>
      <c r="D193" s="9">
        <v>4.8500000000000005</v>
      </c>
      <c r="E193" s="75">
        <f t="shared" si="34"/>
        <v>4.9955000000000007</v>
      </c>
      <c r="F193" s="75">
        <f t="shared" si="34"/>
        <v>5.1453650000000009</v>
      </c>
    </row>
    <row r="194" spans="1:13" x14ac:dyDescent="0.3">
      <c r="A194" s="7" t="s">
        <v>359</v>
      </c>
      <c r="B194" s="26" t="s">
        <v>9</v>
      </c>
      <c r="C194" s="7" t="s">
        <v>360</v>
      </c>
      <c r="D194" s="9">
        <v>4006.3</v>
      </c>
      <c r="E194" s="9">
        <f t="shared" si="29"/>
        <v>4206.6150000000007</v>
      </c>
      <c r="F194" s="9">
        <f t="shared" si="29"/>
        <v>4416.9457500000008</v>
      </c>
    </row>
    <row r="195" spans="1:13" x14ac:dyDescent="0.3">
      <c r="A195" s="7" t="s">
        <v>359</v>
      </c>
      <c r="B195" s="26">
        <v>30</v>
      </c>
      <c r="C195" s="7" t="s">
        <v>361</v>
      </c>
      <c r="D195" s="9">
        <v>6220.35</v>
      </c>
      <c r="E195" s="74">
        <v>6220</v>
      </c>
      <c r="F195" s="74">
        <v>6220</v>
      </c>
    </row>
    <row r="196" spans="1:13" x14ac:dyDescent="0.3">
      <c r="A196" s="7" t="s">
        <v>359</v>
      </c>
      <c r="B196" s="26">
        <v>26</v>
      </c>
      <c r="C196" s="7" t="s">
        <v>362</v>
      </c>
      <c r="D196" s="9">
        <v>5091</v>
      </c>
      <c r="E196" s="74">
        <v>5091</v>
      </c>
      <c r="F196" s="74">
        <v>5091</v>
      </c>
    </row>
    <row r="197" spans="1:13" x14ac:dyDescent="0.3">
      <c r="A197" s="7" t="s">
        <v>363</v>
      </c>
      <c r="B197" s="26">
        <v>1</v>
      </c>
      <c r="C197" s="7" t="s">
        <v>364</v>
      </c>
      <c r="D197" s="9">
        <v>2000</v>
      </c>
      <c r="E197" s="74">
        <v>2000</v>
      </c>
      <c r="F197" s="74">
        <v>2000</v>
      </c>
    </row>
    <row r="198" spans="1:13" x14ac:dyDescent="0.3">
      <c r="A198" s="7" t="s">
        <v>363</v>
      </c>
      <c r="B198" s="26">
        <v>26</v>
      </c>
      <c r="C198" s="7" t="s">
        <v>609</v>
      </c>
      <c r="D198" s="9">
        <v>1503</v>
      </c>
      <c r="E198" s="74">
        <v>1503</v>
      </c>
      <c r="F198" s="74">
        <v>1503</v>
      </c>
    </row>
    <row r="199" spans="1:13" x14ac:dyDescent="0.3">
      <c r="A199" s="7" t="s">
        <v>363</v>
      </c>
      <c r="B199" s="26">
        <v>30</v>
      </c>
      <c r="C199" s="7" t="s">
        <v>610</v>
      </c>
      <c r="D199" s="9">
        <v>1529</v>
      </c>
      <c r="E199" s="74">
        <v>1529</v>
      </c>
      <c r="F199" s="74">
        <v>1529</v>
      </c>
    </row>
    <row r="200" spans="1:13" x14ac:dyDescent="0.3">
      <c r="A200" s="7" t="s">
        <v>365</v>
      </c>
      <c r="B200" s="26" t="s">
        <v>9</v>
      </c>
      <c r="C200" s="7" t="s">
        <v>366</v>
      </c>
      <c r="D200" s="9">
        <v>2258.4100000000008</v>
      </c>
      <c r="E200" s="75">
        <f t="shared" ref="E200:F202" si="35">(D200*1.03)</f>
        <v>2326.1623000000009</v>
      </c>
      <c r="F200" s="75">
        <f t="shared" si="35"/>
        <v>2395.9471690000009</v>
      </c>
      <c r="G200" s="22" t="s">
        <v>7</v>
      </c>
      <c r="J200" s="22" t="s">
        <v>7</v>
      </c>
      <c r="M200" s="22" t="s">
        <v>7</v>
      </c>
    </row>
    <row r="201" spans="1:13" x14ac:dyDescent="0.3">
      <c r="A201" s="7" t="s">
        <v>367</v>
      </c>
      <c r="B201" s="26" t="s">
        <v>9</v>
      </c>
      <c r="C201" s="7" t="s">
        <v>368</v>
      </c>
      <c r="D201" s="9">
        <v>242.8</v>
      </c>
      <c r="E201" s="75">
        <f t="shared" si="35"/>
        <v>250.08400000000003</v>
      </c>
      <c r="F201" s="75">
        <f t="shared" si="35"/>
        <v>257.58652000000006</v>
      </c>
    </row>
    <row r="202" spans="1:13" x14ac:dyDescent="0.3">
      <c r="A202" s="7" t="s">
        <v>369</v>
      </c>
      <c r="B202" s="26" t="s">
        <v>9</v>
      </c>
      <c r="C202" s="7" t="s">
        <v>370</v>
      </c>
      <c r="D202" s="9">
        <v>16.979999999999997</v>
      </c>
      <c r="E202" s="75">
        <f t="shared" si="35"/>
        <v>17.489399999999996</v>
      </c>
      <c r="F202" s="75">
        <f t="shared" si="35"/>
        <v>18.014081999999998</v>
      </c>
    </row>
    <row r="203" spans="1:13" x14ac:dyDescent="0.3">
      <c r="A203" s="7" t="s">
        <v>371</v>
      </c>
      <c r="B203" s="26">
        <v>1</v>
      </c>
      <c r="C203" s="7" t="s">
        <v>372</v>
      </c>
      <c r="D203" s="9">
        <v>2136.8500000000004</v>
      </c>
      <c r="E203" s="9">
        <f t="shared" si="29"/>
        <v>2243.6925000000006</v>
      </c>
      <c r="F203" s="9">
        <f t="shared" si="29"/>
        <v>2355.8771250000009</v>
      </c>
      <c r="G203" s="22" t="s">
        <v>7</v>
      </c>
      <c r="J203" s="22" t="s">
        <v>7</v>
      </c>
      <c r="M203" s="22" t="s">
        <v>7</v>
      </c>
    </row>
    <row r="204" spans="1:13" x14ac:dyDescent="0.3">
      <c r="A204" s="7" t="s">
        <v>373</v>
      </c>
      <c r="B204" s="26" t="s">
        <v>9</v>
      </c>
      <c r="C204" s="7" t="s">
        <v>374</v>
      </c>
      <c r="D204" s="9">
        <v>9650</v>
      </c>
      <c r="E204" s="9">
        <f t="shared" si="29"/>
        <v>10132.5</v>
      </c>
      <c r="F204" s="9">
        <f t="shared" si="29"/>
        <v>10639.125</v>
      </c>
    </row>
    <row r="205" spans="1:13" x14ac:dyDescent="0.3">
      <c r="A205" s="24" t="s">
        <v>375</v>
      </c>
      <c r="B205" s="26">
        <v>1</v>
      </c>
      <c r="C205" s="24" t="s">
        <v>376</v>
      </c>
      <c r="D205" s="9">
        <v>20663.5</v>
      </c>
      <c r="E205" s="74">
        <v>15000</v>
      </c>
      <c r="F205" s="74">
        <v>15000</v>
      </c>
      <c r="G205" s="22" t="s">
        <v>7</v>
      </c>
      <c r="J205" s="22" t="s">
        <v>7</v>
      </c>
      <c r="M205" s="22" t="s">
        <v>7</v>
      </c>
    </row>
    <row r="206" spans="1:13" x14ac:dyDescent="0.3">
      <c r="A206" s="7" t="s">
        <v>377</v>
      </c>
      <c r="B206" s="26">
        <v>1</v>
      </c>
      <c r="C206" s="7" t="s">
        <v>378</v>
      </c>
      <c r="D206" s="9">
        <v>8761.4</v>
      </c>
      <c r="E206" s="9">
        <f t="shared" si="29"/>
        <v>9199.4699999999993</v>
      </c>
      <c r="F206" s="9">
        <f t="shared" si="29"/>
        <v>9659.4434999999994</v>
      </c>
      <c r="G206" s="22" t="s">
        <v>7</v>
      </c>
      <c r="J206" s="22" t="s">
        <v>7</v>
      </c>
      <c r="M206" s="22" t="s">
        <v>7</v>
      </c>
    </row>
    <row r="207" spans="1:13" x14ac:dyDescent="0.3">
      <c r="A207" s="7" t="s">
        <v>379</v>
      </c>
      <c r="B207" s="26" t="s">
        <v>9</v>
      </c>
      <c r="C207" s="7" t="s">
        <v>380</v>
      </c>
      <c r="D207" s="9">
        <v>1228.6500000000001</v>
      </c>
      <c r="E207" s="9">
        <f t="shared" si="29"/>
        <v>1290.0825000000002</v>
      </c>
      <c r="F207" s="9">
        <f t="shared" si="29"/>
        <v>1354.5866250000004</v>
      </c>
    </row>
    <row r="208" spans="1:13" x14ac:dyDescent="0.3">
      <c r="A208" s="24" t="s">
        <v>381</v>
      </c>
      <c r="B208" s="26">
        <v>1</v>
      </c>
      <c r="C208" s="24" t="s">
        <v>382</v>
      </c>
      <c r="D208" s="9">
        <v>60000</v>
      </c>
      <c r="E208" s="9">
        <f t="shared" si="29"/>
        <v>63000</v>
      </c>
      <c r="F208" s="9">
        <f t="shared" si="29"/>
        <v>66150</v>
      </c>
    </row>
    <row r="209" spans="1:6" x14ac:dyDescent="0.3">
      <c r="A209" s="7" t="s">
        <v>383</v>
      </c>
      <c r="B209" s="26" t="s">
        <v>9</v>
      </c>
      <c r="C209" s="7" t="s">
        <v>384</v>
      </c>
      <c r="D209" s="9">
        <v>1032.3000000000002</v>
      </c>
      <c r="E209" s="9">
        <f t="shared" si="29"/>
        <v>1083.9150000000002</v>
      </c>
      <c r="F209" s="9">
        <f t="shared" si="29"/>
        <v>1138.1107500000003</v>
      </c>
    </row>
    <row r="210" spans="1:6" x14ac:dyDescent="0.3">
      <c r="A210" s="7" t="s">
        <v>385</v>
      </c>
      <c r="B210" s="26" t="s">
        <v>9</v>
      </c>
      <c r="C210" s="7" t="s">
        <v>386</v>
      </c>
      <c r="D210" s="9">
        <v>10521.31</v>
      </c>
      <c r="E210" s="9">
        <f t="shared" si="29"/>
        <v>11047.3755</v>
      </c>
      <c r="F210" s="9">
        <f t="shared" si="29"/>
        <v>11599.744275000001</v>
      </c>
    </row>
    <row r="211" spans="1:6" x14ac:dyDescent="0.3">
      <c r="A211" s="7" t="s">
        <v>387</v>
      </c>
      <c r="B211" s="26" t="s">
        <v>9</v>
      </c>
      <c r="C211" s="7" t="s">
        <v>388</v>
      </c>
      <c r="D211" s="9">
        <v>4418.9399999999996</v>
      </c>
      <c r="E211" s="75">
        <f>(D211*1.03)</f>
        <v>4551.5081999999993</v>
      </c>
      <c r="F211" s="75">
        <f>(E211*1.03)</f>
        <v>4688.053445999999</v>
      </c>
    </row>
    <row r="212" spans="1:6" x14ac:dyDescent="0.3">
      <c r="A212" s="7" t="s">
        <v>389</v>
      </c>
      <c r="B212" s="26" t="s">
        <v>9</v>
      </c>
      <c r="C212" s="7" t="s">
        <v>390</v>
      </c>
      <c r="D212" s="9">
        <v>1801</v>
      </c>
      <c r="E212" s="9">
        <f t="shared" si="29"/>
        <v>1891.0500000000002</v>
      </c>
      <c r="F212" s="9">
        <f t="shared" si="29"/>
        <v>1985.6025000000002</v>
      </c>
    </row>
    <row r="213" spans="1:6" x14ac:dyDescent="0.3">
      <c r="A213" s="7" t="s">
        <v>391</v>
      </c>
      <c r="B213" s="26" t="s">
        <v>9</v>
      </c>
      <c r="C213" s="7" t="s">
        <v>392</v>
      </c>
      <c r="D213" s="40">
        <v>129884.04000000004</v>
      </c>
      <c r="E213" s="75">
        <f t="shared" ref="E213:F215" si="36">(D213*1.03)</f>
        <v>133780.56120000005</v>
      </c>
      <c r="F213" s="75">
        <f t="shared" si="36"/>
        <v>137793.97803600007</v>
      </c>
    </row>
    <row r="214" spans="1:6" x14ac:dyDescent="0.3">
      <c r="A214" s="7" t="s">
        <v>393</v>
      </c>
      <c r="B214" s="26" t="s">
        <v>9</v>
      </c>
      <c r="C214" s="7" t="s">
        <v>394</v>
      </c>
      <c r="D214" s="40">
        <v>13805.109999999997</v>
      </c>
      <c r="E214" s="75">
        <f t="shared" si="36"/>
        <v>14219.263299999997</v>
      </c>
      <c r="F214" s="75">
        <f t="shared" si="36"/>
        <v>14645.841198999997</v>
      </c>
    </row>
    <row r="215" spans="1:6" x14ac:dyDescent="0.3">
      <c r="A215" s="7" t="s">
        <v>395</v>
      </c>
      <c r="B215" s="26" t="s">
        <v>9</v>
      </c>
      <c r="C215" s="7" t="s">
        <v>396</v>
      </c>
      <c r="D215" s="40">
        <v>2262.5</v>
      </c>
      <c r="E215" s="75">
        <f t="shared" si="36"/>
        <v>2330.375</v>
      </c>
      <c r="F215" s="75">
        <f t="shared" si="36"/>
        <v>2400.2862500000001</v>
      </c>
    </row>
    <row r="216" spans="1:6" x14ac:dyDescent="0.3">
      <c r="A216" s="7" t="s">
        <v>397</v>
      </c>
      <c r="B216" s="26" t="s">
        <v>9</v>
      </c>
      <c r="C216" s="7" t="s">
        <v>398</v>
      </c>
      <c r="D216" s="40">
        <v>342</v>
      </c>
      <c r="E216" s="74">
        <v>342</v>
      </c>
      <c r="F216" s="74">
        <v>342</v>
      </c>
    </row>
    <row r="217" spans="1:6" x14ac:dyDescent="0.3">
      <c r="A217" s="7" t="s">
        <v>399</v>
      </c>
      <c r="B217" s="26" t="s">
        <v>9</v>
      </c>
      <c r="C217" s="7" t="s">
        <v>400</v>
      </c>
      <c r="D217" s="40">
        <v>9242.7900000000009</v>
      </c>
      <c r="E217" s="9">
        <f t="shared" si="29"/>
        <v>9704.929500000002</v>
      </c>
      <c r="F217" s="9">
        <f t="shared" si="29"/>
        <v>10190.175975000002</v>
      </c>
    </row>
    <row r="218" spans="1:6" x14ac:dyDescent="0.3">
      <c r="A218" s="7" t="s">
        <v>401</v>
      </c>
      <c r="B218" s="26" t="s">
        <v>9</v>
      </c>
      <c r="C218" s="7" t="s">
        <v>402</v>
      </c>
      <c r="D218" s="40">
        <v>97.85</v>
      </c>
      <c r="E218" s="9">
        <f t="shared" si="29"/>
        <v>102.74249999999999</v>
      </c>
      <c r="F218" s="9">
        <f t="shared" si="29"/>
        <v>107.87962499999999</v>
      </c>
    </row>
    <row r="219" spans="1:6" x14ac:dyDescent="0.3">
      <c r="A219" s="7" t="s">
        <v>403</v>
      </c>
      <c r="B219" s="26" t="s">
        <v>9</v>
      </c>
      <c r="C219" s="7" t="s">
        <v>404</v>
      </c>
      <c r="D219" s="40">
        <v>2367.85</v>
      </c>
      <c r="E219" s="9">
        <f t="shared" ref="E219:F258" si="37">(D219*1.05)</f>
        <v>2486.2424999999998</v>
      </c>
      <c r="F219" s="9">
        <f t="shared" si="37"/>
        <v>2610.5546249999998</v>
      </c>
    </row>
    <row r="220" spans="1:6" x14ac:dyDescent="0.3">
      <c r="A220" s="7" t="s">
        <v>405</v>
      </c>
      <c r="B220" s="26" t="s">
        <v>9</v>
      </c>
      <c r="C220" s="7" t="s">
        <v>406</v>
      </c>
      <c r="D220" s="40">
        <v>1948.6</v>
      </c>
      <c r="E220" s="9">
        <f t="shared" si="37"/>
        <v>2046.03</v>
      </c>
      <c r="F220" s="9">
        <f t="shared" si="37"/>
        <v>2148.3315000000002</v>
      </c>
    </row>
    <row r="221" spans="1:6" x14ac:dyDescent="0.3">
      <c r="A221" s="7" t="s">
        <v>407</v>
      </c>
      <c r="B221" s="26" t="s">
        <v>9</v>
      </c>
      <c r="C221" s="7" t="s">
        <v>408</v>
      </c>
      <c r="D221" s="40">
        <v>8074.7799999999988</v>
      </c>
      <c r="E221" s="9">
        <f t="shared" si="37"/>
        <v>8478.5189999999984</v>
      </c>
      <c r="F221" s="9">
        <f t="shared" si="37"/>
        <v>8902.4449499999992</v>
      </c>
    </row>
    <row r="222" spans="1:6" x14ac:dyDescent="0.3">
      <c r="A222" s="7" t="s">
        <v>409</v>
      </c>
      <c r="B222" s="26" t="s">
        <v>9</v>
      </c>
      <c r="C222" s="7" t="s">
        <v>410</v>
      </c>
      <c r="D222" s="40">
        <v>6559.66</v>
      </c>
      <c r="E222" s="9">
        <f t="shared" si="37"/>
        <v>6887.643</v>
      </c>
      <c r="F222" s="9">
        <f t="shared" si="37"/>
        <v>7232.0251500000004</v>
      </c>
    </row>
    <row r="223" spans="1:6" x14ac:dyDescent="0.3">
      <c r="A223" s="7" t="s">
        <v>411</v>
      </c>
      <c r="B223" s="26" t="s">
        <v>9</v>
      </c>
      <c r="C223" s="7" t="s">
        <v>412</v>
      </c>
      <c r="D223" s="40">
        <v>4777.5499999999993</v>
      </c>
      <c r="E223" s="9">
        <f t="shared" si="37"/>
        <v>5016.4274999999998</v>
      </c>
      <c r="F223" s="9">
        <f t="shared" si="37"/>
        <v>5267.2488750000002</v>
      </c>
    </row>
    <row r="224" spans="1:6" x14ac:dyDescent="0.3">
      <c r="A224" s="7" t="s">
        <v>413</v>
      </c>
      <c r="B224" s="26" t="s">
        <v>9</v>
      </c>
      <c r="C224" s="7" t="s">
        <v>414</v>
      </c>
      <c r="D224" s="40">
        <v>31187.410000000007</v>
      </c>
      <c r="E224" s="75">
        <f>(D224*1.03)</f>
        <v>32123.03230000001</v>
      </c>
      <c r="F224" s="75">
        <f>(E224*1.03)</f>
        <v>33086.723269000009</v>
      </c>
    </row>
    <row r="225" spans="1:14" x14ac:dyDescent="0.3">
      <c r="A225" s="7" t="s">
        <v>415</v>
      </c>
      <c r="B225" s="26" t="s">
        <v>9</v>
      </c>
      <c r="C225" s="7" t="s">
        <v>416</v>
      </c>
      <c r="D225" s="40">
        <v>34.20000000000001</v>
      </c>
      <c r="E225" s="74">
        <v>35</v>
      </c>
      <c r="F225" s="74">
        <v>35</v>
      </c>
    </row>
    <row r="226" spans="1:14" x14ac:dyDescent="0.3">
      <c r="A226" s="7" t="s">
        <v>417</v>
      </c>
      <c r="B226" s="26" t="s">
        <v>9</v>
      </c>
      <c r="C226" s="7" t="s">
        <v>418</v>
      </c>
      <c r="D226" s="40">
        <v>9392.7900000000009</v>
      </c>
      <c r="E226" s="9">
        <f t="shared" si="37"/>
        <v>9862.429500000002</v>
      </c>
      <c r="F226" s="9">
        <f t="shared" si="37"/>
        <v>10355.550975000002</v>
      </c>
      <c r="K226" s="23" t="s">
        <v>7</v>
      </c>
      <c r="N226" s="23" t="s">
        <v>7</v>
      </c>
    </row>
    <row r="227" spans="1:14" x14ac:dyDescent="0.3">
      <c r="A227" s="7" t="s">
        <v>419</v>
      </c>
      <c r="B227" s="26" t="s">
        <v>9</v>
      </c>
      <c r="C227" s="7" t="s">
        <v>420</v>
      </c>
      <c r="D227" s="9">
        <v>91894.68</v>
      </c>
      <c r="E227" s="75">
        <f t="shared" ref="E227:F230" si="38">(D227*1.03)</f>
        <v>94651.520399999994</v>
      </c>
      <c r="F227" s="75">
        <f t="shared" si="38"/>
        <v>97491.066011999996</v>
      </c>
    </row>
    <row r="228" spans="1:14" x14ac:dyDescent="0.3">
      <c r="A228" s="7" t="s">
        <v>421</v>
      </c>
      <c r="B228" s="26" t="s">
        <v>9</v>
      </c>
      <c r="C228" s="7" t="s">
        <v>422</v>
      </c>
      <c r="D228" s="9">
        <v>26127.199999999997</v>
      </c>
      <c r="E228" s="75">
        <f t="shared" si="38"/>
        <v>26911.015999999996</v>
      </c>
      <c r="F228" s="75">
        <f t="shared" si="38"/>
        <v>27718.346479999997</v>
      </c>
    </row>
    <row r="229" spans="1:14" x14ac:dyDescent="0.3">
      <c r="A229" s="7" t="s">
        <v>423</v>
      </c>
      <c r="B229" s="26" t="s">
        <v>9</v>
      </c>
      <c r="C229" s="7" t="s">
        <v>424</v>
      </c>
      <c r="D229" s="9">
        <v>9806.9699999999993</v>
      </c>
      <c r="E229" s="75">
        <f t="shared" si="38"/>
        <v>10101.179099999999</v>
      </c>
      <c r="F229" s="75">
        <f t="shared" si="38"/>
        <v>10404.214473</v>
      </c>
    </row>
    <row r="230" spans="1:14" x14ac:dyDescent="0.3">
      <c r="A230" s="7" t="s">
        <v>425</v>
      </c>
      <c r="B230" s="26" t="s">
        <v>9</v>
      </c>
      <c r="C230" s="7" t="s">
        <v>426</v>
      </c>
      <c r="D230" s="9">
        <v>1608.0800000000002</v>
      </c>
      <c r="E230" s="75">
        <f t="shared" si="38"/>
        <v>1656.3224000000002</v>
      </c>
      <c r="F230" s="75">
        <f t="shared" si="38"/>
        <v>1706.0120720000002</v>
      </c>
    </row>
    <row r="231" spans="1:14" x14ac:dyDescent="0.3">
      <c r="A231" s="7" t="s">
        <v>427</v>
      </c>
      <c r="B231" s="26" t="s">
        <v>9</v>
      </c>
      <c r="C231" s="7" t="s">
        <v>428</v>
      </c>
      <c r="D231" s="9">
        <v>348.89000000000004</v>
      </c>
      <c r="E231" s="9">
        <f t="shared" si="37"/>
        <v>366.33450000000005</v>
      </c>
      <c r="F231" s="74">
        <v>377</v>
      </c>
    </row>
    <row r="232" spans="1:14" x14ac:dyDescent="0.3">
      <c r="A232" s="7" t="s">
        <v>429</v>
      </c>
      <c r="B232" s="26" t="s">
        <v>9</v>
      </c>
      <c r="C232" s="7" t="s">
        <v>430</v>
      </c>
      <c r="D232" s="9">
        <v>2400</v>
      </c>
      <c r="E232" s="74">
        <v>2400</v>
      </c>
      <c r="F232" s="74">
        <v>2400</v>
      </c>
    </row>
    <row r="233" spans="1:14" x14ac:dyDescent="0.3">
      <c r="A233" s="7" t="s">
        <v>431</v>
      </c>
      <c r="B233" s="26">
        <v>1</v>
      </c>
      <c r="C233" s="7" t="s">
        <v>432</v>
      </c>
      <c r="D233" s="9">
        <v>404.68</v>
      </c>
      <c r="E233" s="9">
        <f t="shared" si="37"/>
        <v>424.91400000000004</v>
      </c>
      <c r="F233" s="9">
        <f t="shared" si="37"/>
        <v>446.15970000000004</v>
      </c>
    </row>
    <row r="234" spans="1:14" x14ac:dyDescent="0.3">
      <c r="A234" s="7" t="s">
        <v>433</v>
      </c>
      <c r="B234" s="26" t="s">
        <v>9</v>
      </c>
      <c r="C234" s="7" t="s">
        <v>434</v>
      </c>
      <c r="D234" s="9">
        <v>55593.55</v>
      </c>
      <c r="E234" s="75">
        <f>(D234*1.03)</f>
        <v>57261.356500000002</v>
      </c>
      <c r="F234" s="75">
        <f>(E234*1.03)</f>
        <v>58979.197195000001</v>
      </c>
    </row>
    <row r="235" spans="1:14" x14ac:dyDescent="0.3">
      <c r="A235" s="7" t="s">
        <v>435</v>
      </c>
      <c r="B235" s="26" t="s">
        <v>9</v>
      </c>
      <c r="C235" s="7" t="s">
        <v>242</v>
      </c>
      <c r="D235" s="9">
        <v>34.20000000000001</v>
      </c>
      <c r="E235" s="74">
        <v>35</v>
      </c>
      <c r="F235" s="74">
        <v>35</v>
      </c>
    </row>
    <row r="236" spans="1:14" x14ac:dyDescent="0.3">
      <c r="A236" s="7" t="s">
        <v>436</v>
      </c>
      <c r="B236" s="26" t="s">
        <v>9</v>
      </c>
      <c r="C236" s="7" t="s">
        <v>437</v>
      </c>
      <c r="D236" s="9">
        <v>9242.7900000000009</v>
      </c>
      <c r="E236" s="9">
        <f t="shared" si="37"/>
        <v>9704.929500000002</v>
      </c>
      <c r="F236" s="9">
        <f t="shared" si="37"/>
        <v>10190.175975000002</v>
      </c>
    </row>
    <row r="237" spans="1:14" x14ac:dyDescent="0.3">
      <c r="A237" s="7" t="s">
        <v>438</v>
      </c>
      <c r="B237" s="26" t="s">
        <v>9</v>
      </c>
      <c r="C237" s="7" t="s">
        <v>439</v>
      </c>
      <c r="D237" s="9">
        <v>524.93999999999994</v>
      </c>
      <c r="E237" s="74">
        <v>600</v>
      </c>
      <c r="F237" s="74">
        <v>600</v>
      </c>
    </row>
    <row r="238" spans="1:14" x14ac:dyDescent="0.3">
      <c r="A238" s="7" t="s">
        <v>440</v>
      </c>
      <c r="B238" s="26" t="s">
        <v>9</v>
      </c>
      <c r="C238" s="7" t="s">
        <v>441</v>
      </c>
      <c r="D238" s="9">
        <v>4796</v>
      </c>
      <c r="E238" s="74">
        <v>4400</v>
      </c>
      <c r="F238" s="74">
        <v>4400</v>
      </c>
    </row>
    <row r="239" spans="1:14" x14ac:dyDescent="0.3">
      <c r="A239" s="7" t="s">
        <v>442</v>
      </c>
      <c r="B239" s="26">
        <v>1</v>
      </c>
      <c r="C239" s="7" t="s">
        <v>404</v>
      </c>
      <c r="D239" s="9">
        <v>496.83</v>
      </c>
      <c r="E239" s="9">
        <f t="shared" si="37"/>
        <v>521.67150000000004</v>
      </c>
      <c r="F239" s="9">
        <f t="shared" si="37"/>
        <v>547.75507500000003</v>
      </c>
    </row>
    <row r="240" spans="1:14" x14ac:dyDescent="0.3">
      <c r="A240" s="7" t="s">
        <v>443</v>
      </c>
      <c r="B240" s="26" t="s">
        <v>9</v>
      </c>
      <c r="C240" s="7" t="s">
        <v>444</v>
      </c>
      <c r="D240" s="9">
        <v>1407.06</v>
      </c>
      <c r="E240" s="74">
        <v>1000</v>
      </c>
      <c r="F240" s="74">
        <v>1000</v>
      </c>
    </row>
    <row r="241" spans="1:15" x14ac:dyDescent="0.3">
      <c r="A241" s="7" t="s">
        <v>445</v>
      </c>
      <c r="B241" s="26" t="s">
        <v>9</v>
      </c>
      <c r="C241" s="7" t="s">
        <v>446</v>
      </c>
      <c r="D241" s="9">
        <v>2729.06</v>
      </c>
      <c r="E241" s="9">
        <f t="shared" si="37"/>
        <v>2865.5129999999999</v>
      </c>
      <c r="F241" s="9">
        <f t="shared" si="37"/>
        <v>3008.78865</v>
      </c>
    </row>
    <row r="242" spans="1:15" x14ac:dyDescent="0.3">
      <c r="A242" s="7" t="s">
        <v>447</v>
      </c>
      <c r="B242" s="26">
        <v>1</v>
      </c>
      <c r="C242" s="7" t="s">
        <v>448</v>
      </c>
      <c r="D242" s="9">
        <v>415.15000000000009</v>
      </c>
      <c r="E242" s="74">
        <v>500</v>
      </c>
      <c r="F242" s="74">
        <v>500</v>
      </c>
    </row>
    <row r="243" spans="1:15" x14ac:dyDescent="0.3">
      <c r="A243" s="7" t="s">
        <v>449</v>
      </c>
      <c r="B243" s="26">
        <v>1</v>
      </c>
      <c r="C243" s="7" t="s">
        <v>450</v>
      </c>
      <c r="D243" s="9">
        <v>18718.080000000002</v>
      </c>
      <c r="E243" s="74">
        <v>18720</v>
      </c>
      <c r="F243" s="74">
        <v>14720</v>
      </c>
    </row>
    <row r="244" spans="1:15" x14ac:dyDescent="0.3">
      <c r="A244" s="7" t="s">
        <v>451</v>
      </c>
      <c r="B244" s="26" t="s">
        <v>9</v>
      </c>
      <c r="C244" s="7" t="s">
        <v>452</v>
      </c>
      <c r="D244" s="9">
        <v>43827.15</v>
      </c>
      <c r="E244" s="9">
        <f t="shared" si="37"/>
        <v>46018.507500000007</v>
      </c>
      <c r="F244" s="9">
        <f t="shared" si="37"/>
        <v>48319.432875000006</v>
      </c>
    </row>
    <row r="245" spans="1:15" x14ac:dyDescent="0.3">
      <c r="A245" s="7" t="s">
        <v>453</v>
      </c>
      <c r="B245" s="26" t="s">
        <v>9</v>
      </c>
      <c r="C245" s="7" t="s">
        <v>454</v>
      </c>
      <c r="D245" s="9">
        <v>78020.270000000019</v>
      </c>
      <c r="E245" s="9">
        <f t="shared" si="37"/>
        <v>81921.28350000002</v>
      </c>
      <c r="F245" s="9">
        <f t="shared" si="37"/>
        <v>86017.347675000026</v>
      </c>
    </row>
    <row r="246" spans="1:15" x14ac:dyDescent="0.3">
      <c r="A246" s="7" t="s">
        <v>455</v>
      </c>
      <c r="B246" s="26" t="s">
        <v>9</v>
      </c>
      <c r="C246" s="7" t="s">
        <v>456</v>
      </c>
      <c r="D246" s="9">
        <v>36717.51</v>
      </c>
      <c r="E246" s="75">
        <f>(D246*1.03)</f>
        <v>37819.035300000003</v>
      </c>
      <c r="F246" s="75">
        <f>(E246*1.03)</f>
        <v>38953.606359000005</v>
      </c>
    </row>
    <row r="247" spans="1:15" x14ac:dyDescent="0.3">
      <c r="A247" s="7" t="s">
        <v>457</v>
      </c>
      <c r="B247" s="26">
        <v>1</v>
      </c>
      <c r="C247" s="7" t="s">
        <v>458</v>
      </c>
      <c r="D247" s="9">
        <v>28.070000000000007</v>
      </c>
      <c r="E247" s="74">
        <v>25</v>
      </c>
      <c r="F247" s="74">
        <v>25</v>
      </c>
    </row>
    <row r="248" spans="1:15" x14ac:dyDescent="0.3">
      <c r="A248" s="7" t="s">
        <v>459</v>
      </c>
      <c r="B248" s="26">
        <v>1</v>
      </c>
      <c r="C248" s="7" t="s">
        <v>460</v>
      </c>
      <c r="D248" s="9">
        <v>7623.1400000000012</v>
      </c>
      <c r="E248" s="9">
        <f t="shared" si="37"/>
        <v>8004.2970000000014</v>
      </c>
      <c r="F248" s="9">
        <f t="shared" si="37"/>
        <v>8404.5118500000026</v>
      </c>
    </row>
    <row r="249" spans="1:15" x14ac:dyDescent="0.3">
      <c r="A249" s="7" t="s">
        <v>461</v>
      </c>
      <c r="B249" s="26" t="s">
        <v>9</v>
      </c>
      <c r="C249" s="7" t="s">
        <v>462</v>
      </c>
      <c r="D249" s="9">
        <v>2532.69</v>
      </c>
      <c r="E249" s="9">
        <f t="shared" si="37"/>
        <v>2659.3245000000002</v>
      </c>
      <c r="F249" s="9">
        <f t="shared" si="37"/>
        <v>2792.2907250000003</v>
      </c>
    </row>
    <row r="250" spans="1:15" x14ac:dyDescent="0.3">
      <c r="A250" s="7" t="s">
        <v>463</v>
      </c>
      <c r="B250" s="26" t="s">
        <v>9</v>
      </c>
      <c r="C250" s="7" t="s">
        <v>464</v>
      </c>
      <c r="D250" s="9">
        <v>0</v>
      </c>
      <c r="E250" s="9">
        <f t="shared" si="37"/>
        <v>0</v>
      </c>
      <c r="F250" s="9">
        <f t="shared" si="37"/>
        <v>0</v>
      </c>
    </row>
    <row r="251" spans="1:15" x14ac:dyDescent="0.3">
      <c r="A251" s="7" t="s">
        <v>465</v>
      </c>
      <c r="B251" s="26" t="s">
        <v>9</v>
      </c>
      <c r="C251" s="7" t="s">
        <v>466</v>
      </c>
      <c r="D251" s="9">
        <v>93738.609999999986</v>
      </c>
      <c r="E251" s="9">
        <f t="shared" si="37"/>
        <v>98425.540499999988</v>
      </c>
      <c r="F251" s="9">
        <f t="shared" si="37"/>
        <v>103346.81752499999</v>
      </c>
    </row>
    <row r="252" spans="1:15" s="19" customFormat="1" x14ac:dyDescent="0.3">
      <c r="A252" s="7" t="s">
        <v>467</v>
      </c>
      <c r="B252" s="26">
        <v>31</v>
      </c>
      <c r="C252" s="7" t="s">
        <v>611</v>
      </c>
      <c r="D252" s="14">
        <v>179</v>
      </c>
      <c r="E252" s="74">
        <v>179</v>
      </c>
      <c r="F252" s="74">
        <v>179</v>
      </c>
      <c r="G252" s="22"/>
      <c r="H252" s="23"/>
      <c r="I252" s="23"/>
      <c r="J252" s="22"/>
      <c r="K252" s="23"/>
      <c r="L252" s="23"/>
      <c r="M252" s="22"/>
      <c r="N252" s="23"/>
      <c r="O252" s="23"/>
    </row>
    <row r="253" spans="1:15" x14ac:dyDescent="0.3">
      <c r="A253" s="7" t="s">
        <v>468</v>
      </c>
      <c r="B253" s="26" t="s">
        <v>79</v>
      </c>
      <c r="C253" s="7" t="s">
        <v>469</v>
      </c>
      <c r="D253" s="9">
        <v>100</v>
      </c>
      <c r="E253" s="74">
        <v>100</v>
      </c>
      <c r="F253" s="74">
        <v>100</v>
      </c>
    </row>
    <row r="254" spans="1:15" x14ac:dyDescent="0.3">
      <c r="A254" s="7" t="s">
        <v>468</v>
      </c>
      <c r="B254" s="26">
        <v>22</v>
      </c>
      <c r="C254" s="7" t="s">
        <v>470</v>
      </c>
      <c r="D254" s="9">
        <v>1249</v>
      </c>
      <c r="E254" s="74">
        <v>0</v>
      </c>
      <c r="F254" s="74">
        <v>0</v>
      </c>
    </row>
    <row r="255" spans="1:15" x14ac:dyDescent="0.3">
      <c r="A255" s="7" t="s">
        <v>471</v>
      </c>
      <c r="B255" s="26" t="s">
        <v>9</v>
      </c>
      <c r="C255" s="7" t="s">
        <v>472</v>
      </c>
      <c r="D255" s="9">
        <v>13303.320000000002</v>
      </c>
      <c r="E255" s="9">
        <f t="shared" si="37"/>
        <v>13968.486000000003</v>
      </c>
      <c r="F255" s="9">
        <f t="shared" si="37"/>
        <v>14666.910300000003</v>
      </c>
    </row>
    <row r="256" spans="1:15" x14ac:dyDescent="0.3">
      <c r="A256" s="7" t="s">
        <v>473</v>
      </c>
      <c r="B256" s="26">
        <v>1</v>
      </c>
      <c r="C256" s="7" t="s">
        <v>474</v>
      </c>
      <c r="D256" s="9">
        <v>43566</v>
      </c>
      <c r="E256" s="9">
        <f t="shared" si="37"/>
        <v>45744.3</v>
      </c>
      <c r="F256" s="9">
        <f t="shared" si="37"/>
        <v>48031.515000000007</v>
      </c>
      <c r="H256" s="23" t="s">
        <v>7</v>
      </c>
      <c r="K256" s="23" t="s">
        <v>7</v>
      </c>
      <c r="N256" s="23" t="s">
        <v>7</v>
      </c>
    </row>
    <row r="257" spans="1:6" x14ac:dyDescent="0.3">
      <c r="A257" s="7" t="s">
        <v>475</v>
      </c>
      <c r="B257" s="26">
        <v>30</v>
      </c>
      <c r="C257" s="7" t="s">
        <v>476</v>
      </c>
      <c r="D257" s="9">
        <v>3919.82</v>
      </c>
      <c r="E257" s="74">
        <v>3920</v>
      </c>
      <c r="F257" s="74">
        <v>3920</v>
      </c>
    </row>
    <row r="258" spans="1:6" x14ac:dyDescent="0.3">
      <c r="A258" s="7" t="s">
        <v>477</v>
      </c>
      <c r="B258" s="26" t="s">
        <v>9</v>
      </c>
      <c r="C258" s="7" t="s">
        <v>478</v>
      </c>
      <c r="D258" s="9">
        <v>56515.500000000007</v>
      </c>
      <c r="E258" s="9">
        <f t="shared" si="37"/>
        <v>59341.275000000009</v>
      </c>
      <c r="F258" s="9">
        <f t="shared" si="37"/>
        <v>62308.33875000001</v>
      </c>
    </row>
    <row r="259" spans="1:6" x14ac:dyDescent="0.3">
      <c r="A259" s="41"/>
      <c r="B259" s="42"/>
      <c r="C259" s="41" t="s">
        <v>479</v>
      </c>
      <c r="D259" s="43">
        <f t="shared" ref="D259" si="39">SUM(D86:D258)</f>
        <v>2953984.8700000006</v>
      </c>
      <c r="E259" s="43">
        <f t="shared" ref="E259:F259" si="40">SUM(E86:E258)</f>
        <v>2998106.4390999996</v>
      </c>
      <c r="F259" s="43">
        <f t="shared" si="40"/>
        <v>3097723.9672380001</v>
      </c>
    </row>
    <row r="260" spans="1:6" x14ac:dyDescent="0.3">
      <c r="A260" s="7"/>
      <c r="B260" s="8"/>
      <c r="C260" s="7"/>
      <c r="D260" s="9"/>
      <c r="E260" s="9"/>
      <c r="F260" s="9"/>
    </row>
    <row r="261" spans="1:6" x14ac:dyDescent="0.3">
      <c r="A261" s="7" t="s">
        <v>480</v>
      </c>
      <c r="B261" s="26" t="s">
        <v>9</v>
      </c>
      <c r="C261" s="7" t="s">
        <v>481</v>
      </c>
      <c r="D261" s="9">
        <v>145978.22999999998</v>
      </c>
      <c r="E261" s="75">
        <f>D261*1.03</f>
        <v>150357.57689999999</v>
      </c>
      <c r="F261" s="75">
        <f>E261*1.03</f>
        <v>154868.30420699998</v>
      </c>
    </row>
    <row r="262" spans="1:6" x14ac:dyDescent="0.3">
      <c r="A262" s="7" t="s">
        <v>482</v>
      </c>
      <c r="B262" s="26">
        <v>1</v>
      </c>
      <c r="C262" s="7" t="s">
        <v>242</v>
      </c>
      <c r="D262" s="9">
        <v>110.17999999999998</v>
      </c>
      <c r="E262" s="74">
        <v>120</v>
      </c>
      <c r="F262" s="74">
        <v>120</v>
      </c>
    </row>
    <row r="263" spans="1:6" x14ac:dyDescent="0.3">
      <c r="A263" s="7" t="s">
        <v>483</v>
      </c>
      <c r="B263" s="26" t="s">
        <v>9</v>
      </c>
      <c r="C263" s="7" t="s">
        <v>484</v>
      </c>
      <c r="D263" s="9">
        <v>29999.86</v>
      </c>
      <c r="E263" s="9">
        <f t="shared" ref="E263:F263" si="41">D263*1.05</f>
        <v>31499.853000000003</v>
      </c>
      <c r="F263" s="9">
        <f t="shared" si="41"/>
        <v>33074.845650000003</v>
      </c>
    </row>
    <row r="264" spans="1:6" x14ac:dyDescent="0.3">
      <c r="A264" s="24" t="s">
        <v>485</v>
      </c>
      <c r="B264" s="26" t="s">
        <v>9</v>
      </c>
      <c r="C264" s="24" t="s">
        <v>486</v>
      </c>
      <c r="D264" s="9">
        <v>79968.36</v>
      </c>
      <c r="E264" s="74">
        <v>80000</v>
      </c>
      <c r="F264" s="74">
        <v>80000</v>
      </c>
    </row>
    <row r="265" spans="1:6" x14ac:dyDescent="0.3">
      <c r="A265" s="7" t="s">
        <v>487</v>
      </c>
      <c r="B265" s="26">
        <v>1</v>
      </c>
      <c r="C265" s="7" t="s">
        <v>488</v>
      </c>
      <c r="D265" s="9">
        <v>3998.6</v>
      </c>
      <c r="E265" s="9">
        <f t="shared" ref="E265:F269" si="42">D265*1.05</f>
        <v>4198.53</v>
      </c>
      <c r="F265" s="9">
        <f t="shared" si="42"/>
        <v>4408.4565000000002</v>
      </c>
    </row>
    <row r="266" spans="1:6" x14ac:dyDescent="0.3">
      <c r="A266" s="7" t="s">
        <v>489</v>
      </c>
      <c r="B266" s="26" t="s">
        <v>9</v>
      </c>
      <c r="C266" s="7" t="s">
        <v>490</v>
      </c>
      <c r="D266" s="9">
        <v>999.38</v>
      </c>
      <c r="E266" s="9">
        <f t="shared" si="42"/>
        <v>1049.3489999999999</v>
      </c>
      <c r="F266" s="9">
        <f t="shared" si="42"/>
        <v>1101.81645</v>
      </c>
    </row>
    <row r="267" spans="1:6" x14ac:dyDescent="0.3">
      <c r="A267" s="7" t="s">
        <v>491</v>
      </c>
      <c r="B267" s="26" t="s">
        <v>9</v>
      </c>
      <c r="C267" s="7" t="s">
        <v>492</v>
      </c>
      <c r="D267" s="14">
        <v>13634.09</v>
      </c>
      <c r="E267" s="9">
        <f t="shared" si="42"/>
        <v>14315.7945</v>
      </c>
      <c r="F267" s="9">
        <f t="shared" si="42"/>
        <v>15031.584225000001</v>
      </c>
    </row>
    <row r="268" spans="1:6" x14ac:dyDescent="0.3">
      <c r="A268" s="7" t="s">
        <v>493</v>
      </c>
      <c r="B268" s="26" t="s">
        <v>9</v>
      </c>
      <c r="C268" s="7" t="s">
        <v>494</v>
      </c>
      <c r="D268" s="14">
        <v>30000.28</v>
      </c>
      <c r="E268" s="9">
        <f t="shared" si="42"/>
        <v>31500.294000000002</v>
      </c>
      <c r="F268" s="9">
        <f t="shared" si="42"/>
        <v>33075.308700000001</v>
      </c>
    </row>
    <row r="269" spans="1:6" x14ac:dyDescent="0.3">
      <c r="A269" s="7" t="s">
        <v>495</v>
      </c>
      <c r="B269" s="26" t="s">
        <v>9</v>
      </c>
      <c r="C269" s="7" t="s">
        <v>496</v>
      </c>
      <c r="D269" s="9">
        <v>2000.8600000000001</v>
      </c>
      <c r="E269" s="9">
        <f t="shared" si="42"/>
        <v>2100.9030000000002</v>
      </c>
      <c r="F269" s="9">
        <f t="shared" si="42"/>
        <v>2205.9481500000002</v>
      </c>
    </row>
    <row r="270" spans="1:6" x14ac:dyDescent="0.3">
      <c r="A270" s="24" t="s">
        <v>497</v>
      </c>
      <c r="B270" s="44">
        <v>1</v>
      </c>
      <c r="C270" s="24" t="s">
        <v>498</v>
      </c>
      <c r="D270" s="9">
        <v>91305.36</v>
      </c>
      <c r="E270" s="74">
        <v>0</v>
      </c>
      <c r="F270" s="74">
        <v>0</v>
      </c>
    </row>
    <row r="271" spans="1:6" x14ac:dyDescent="0.3">
      <c r="A271" s="41"/>
      <c r="B271" s="45"/>
      <c r="C271" s="41" t="s">
        <v>499</v>
      </c>
      <c r="D271" s="43">
        <f t="shared" ref="D271" si="43">SUM(D261:D270)</f>
        <v>397995.19999999995</v>
      </c>
      <c r="E271" s="43">
        <f t="shared" ref="E271:F271" si="44">SUM(E261:E270)</f>
        <v>315142.30040000001</v>
      </c>
      <c r="F271" s="43">
        <f t="shared" si="44"/>
        <v>323886.26388199994</v>
      </c>
    </row>
    <row r="272" spans="1:6" x14ac:dyDescent="0.3">
      <c r="A272" s="7"/>
      <c r="B272" s="26"/>
      <c r="C272" s="7"/>
      <c r="D272" s="9"/>
      <c r="E272" s="9"/>
      <c r="F272" s="9"/>
    </row>
    <row r="273" spans="1:6" x14ac:dyDescent="0.3">
      <c r="A273" s="7" t="s">
        <v>500</v>
      </c>
      <c r="B273" s="26" t="s">
        <v>9</v>
      </c>
      <c r="C273" s="7" t="s">
        <v>501</v>
      </c>
      <c r="D273" s="9">
        <v>104278</v>
      </c>
      <c r="E273" s="74">
        <v>102353.25</v>
      </c>
      <c r="F273" s="74">
        <v>100049.5</v>
      </c>
    </row>
    <row r="274" spans="1:6" x14ac:dyDescent="0.3">
      <c r="A274" s="7" t="s">
        <v>502</v>
      </c>
      <c r="B274" s="26" t="s">
        <v>9</v>
      </c>
      <c r="C274" s="7" t="s">
        <v>503</v>
      </c>
      <c r="D274" s="9">
        <v>167000</v>
      </c>
      <c r="E274" s="74">
        <v>178000</v>
      </c>
      <c r="F274" s="74">
        <v>186000</v>
      </c>
    </row>
    <row r="275" spans="1:6" x14ac:dyDescent="0.3">
      <c r="A275" s="7" t="s">
        <v>504</v>
      </c>
      <c r="B275" s="26" t="s">
        <v>9</v>
      </c>
      <c r="C275" s="7" t="s">
        <v>505</v>
      </c>
      <c r="D275" s="9">
        <v>1000</v>
      </c>
      <c r="E275" s="74">
        <v>1000</v>
      </c>
      <c r="F275" s="74">
        <v>1000</v>
      </c>
    </row>
    <row r="276" spans="1:6" x14ac:dyDescent="0.3">
      <c r="A276" s="7" t="s">
        <v>506</v>
      </c>
      <c r="B276" s="26" t="s">
        <v>9</v>
      </c>
      <c r="C276" s="7" t="s">
        <v>507</v>
      </c>
      <c r="D276" s="9">
        <v>0</v>
      </c>
      <c r="E276" s="74"/>
      <c r="F276" s="74"/>
    </row>
    <row r="277" spans="1:6" x14ac:dyDescent="0.3">
      <c r="A277" s="41"/>
      <c r="B277" s="45"/>
      <c r="C277" s="41" t="s">
        <v>508</v>
      </c>
      <c r="D277" s="43">
        <f t="shared" ref="D277" si="45">SUM(D273:D276)</f>
        <v>272278</v>
      </c>
      <c r="E277" s="43">
        <f t="shared" ref="E277:F277" si="46">SUM(E273:E276)</f>
        <v>281353.25</v>
      </c>
      <c r="F277" s="43">
        <f t="shared" si="46"/>
        <v>287049.5</v>
      </c>
    </row>
    <row r="278" spans="1:6" x14ac:dyDescent="0.3">
      <c r="A278" s="7"/>
      <c r="B278" s="26"/>
      <c r="C278" s="7"/>
      <c r="D278" s="9"/>
      <c r="E278" s="9"/>
      <c r="F278" s="9"/>
    </row>
    <row r="279" spans="1:6" x14ac:dyDescent="0.3">
      <c r="A279" s="13" t="s">
        <v>509</v>
      </c>
      <c r="B279" s="36">
        <v>1</v>
      </c>
      <c r="C279" s="13" t="s">
        <v>510</v>
      </c>
      <c r="D279" s="14">
        <v>11460</v>
      </c>
      <c r="E279" s="74">
        <v>6300</v>
      </c>
      <c r="F279" s="74">
        <v>6300</v>
      </c>
    </row>
    <row r="280" spans="1:6" x14ac:dyDescent="0.3">
      <c r="A280" s="7" t="s">
        <v>511</v>
      </c>
      <c r="B280" s="26" t="s">
        <v>9</v>
      </c>
      <c r="C280" s="7" t="s">
        <v>512</v>
      </c>
      <c r="D280" s="9">
        <v>146817.47</v>
      </c>
      <c r="E280" s="14">
        <f t="shared" ref="E280:F283" si="47">D280*1.05</f>
        <v>154158.34350000002</v>
      </c>
      <c r="F280" s="14">
        <f t="shared" si="47"/>
        <v>161866.26067500003</v>
      </c>
    </row>
    <row r="281" spans="1:6" x14ac:dyDescent="0.3">
      <c r="A281" s="7" t="s">
        <v>513</v>
      </c>
      <c r="B281" s="26" t="s">
        <v>9</v>
      </c>
      <c r="C281" s="7" t="s">
        <v>514</v>
      </c>
      <c r="D281" s="9">
        <v>13913.85</v>
      </c>
      <c r="E281" s="14">
        <f t="shared" si="47"/>
        <v>14609.542500000001</v>
      </c>
      <c r="F281" s="14">
        <f t="shared" si="47"/>
        <v>15340.019625000003</v>
      </c>
    </row>
    <row r="282" spans="1:6" x14ac:dyDescent="0.3">
      <c r="A282" s="7" t="s">
        <v>515</v>
      </c>
      <c r="B282" s="26" t="s">
        <v>9</v>
      </c>
      <c r="C282" s="7" t="s">
        <v>516</v>
      </c>
      <c r="D282" s="9">
        <v>4102.5599999999995</v>
      </c>
      <c r="E282" s="14">
        <f t="shared" si="47"/>
        <v>4307.6880000000001</v>
      </c>
      <c r="F282" s="14">
        <f t="shared" si="47"/>
        <v>4523.0724</v>
      </c>
    </row>
    <row r="283" spans="1:6" x14ac:dyDescent="0.3">
      <c r="A283" s="7" t="s">
        <v>517</v>
      </c>
      <c r="B283" s="26" t="s">
        <v>9</v>
      </c>
      <c r="C283" s="7" t="s">
        <v>518</v>
      </c>
      <c r="D283" s="9">
        <v>93270.3</v>
      </c>
      <c r="E283" s="14">
        <f t="shared" si="47"/>
        <v>97933.815000000002</v>
      </c>
      <c r="F283" s="14">
        <f t="shared" si="47"/>
        <v>102830.50575000001</v>
      </c>
    </row>
    <row r="284" spans="1:6" x14ac:dyDescent="0.3">
      <c r="A284" s="41"/>
      <c r="B284" s="45"/>
      <c r="C284" s="41" t="s">
        <v>519</v>
      </c>
      <c r="D284" s="43">
        <f t="shared" ref="D284" si="48">SUM(D279:D283)</f>
        <v>269564.18</v>
      </c>
      <c r="E284" s="43">
        <f t="shared" ref="E284:F284" si="49">SUM(E279:E283)</f>
        <v>277309.38900000002</v>
      </c>
      <c r="F284" s="43">
        <f t="shared" si="49"/>
        <v>290859.85845000006</v>
      </c>
    </row>
    <row r="285" spans="1:6" x14ac:dyDescent="0.3">
      <c r="A285" s="7"/>
      <c r="B285" s="26"/>
      <c r="C285" s="7"/>
      <c r="D285" s="9"/>
      <c r="E285" s="9"/>
      <c r="F285" s="9"/>
    </row>
    <row r="286" spans="1:6" x14ac:dyDescent="0.3">
      <c r="A286" s="7" t="s">
        <v>520</v>
      </c>
      <c r="B286" s="26" t="s">
        <v>9</v>
      </c>
      <c r="C286" s="7" t="s">
        <v>521</v>
      </c>
      <c r="D286" s="9">
        <v>4216.2299999999996</v>
      </c>
      <c r="E286" s="75">
        <f>D286*1.03</f>
        <v>4342.7168999999994</v>
      </c>
      <c r="F286" s="75">
        <f>E286*1.03</f>
        <v>4472.9984069999991</v>
      </c>
    </row>
    <row r="287" spans="1:6" x14ac:dyDescent="0.3">
      <c r="A287" s="7" t="s">
        <v>522</v>
      </c>
      <c r="B287" s="26">
        <v>1</v>
      </c>
      <c r="C287" s="7" t="s">
        <v>523</v>
      </c>
      <c r="D287" s="9">
        <v>3241.1</v>
      </c>
      <c r="E287" s="75">
        <f t="shared" ref="E287:F287" si="50">D287*1.03</f>
        <v>3338.3330000000001</v>
      </c>
      <c r="F287" s="75">
        <f t="shared" si="50"/>
        <v>3438.48299</v>
      </c>
    </row>
    <row r="288" spans="1:6" ht="14.4" hidden="1" x14ac:dyDescent="0.3">
      <c r="A288" s="7" t="s">
        <v>522</v>
      </c>
      <c r="B288" s="26">
        <v>30</v>
      </c>
      <c r="C288" s="7" t="s">
        <v>524</v>
      </c>
      <c r="D288" s="9">
        <v>406.05</v>
      </c>
      <c r="E288" s="75">
        <f t="shared" ref="E288:F288" si="51">D288*1.03</f>
        <v>418.23150000000004</v>
      </c>
      <c r="F288" s="75">
        <f t="shared" si="51"/>
        <v>430.77844500000003</v>
      </c>
    </row>
    <row r="289" spans="1:6" x14ac:dyDescent="0.3">
      <c r="A289" s="7" t="s">
        <v>525</v>
      </c>
      <c r="B289" s="26">
        <v>31</v>
      </c>
      <c r="C289" s="7" t="s">
        <v>526</v>
      </c>
      <c r="D289" s="9">
        <v>847.2</v>
      </c>
      <c r="E289" s="75">
        <f t="shared" ref="E289:F289" si="52">D289*1.03</f>
        <v>872.6160000000001</v>
      </c>
      <c r="F289" s="75">
        <f t="shared" si="52"/>
        <v>898.79448000000014</v>
      </c>
    </row>
    <row r="290" spans="1:6" x14ac:dyDescent="0.3">
      <c r="A290" s="7" t="s">
        <v>527</v>
      </c>
      <c r="B290" s="26" t="s">
        <v>9</v>
      </c>
      <c r="C290" s="7" t="s">
        <v>528</v>
      </c>
      <c r="D290" s="9">
        <v>653.55999999999995</v>
      </c>
      <c r="E290" s="75">
        <f t="shared" ref="E290:F290" si="53">D290*1.03</f>
        <v>673.16679999999997</v>
      </c>
      <c r="F290" s="75">
        <f t="shared" si="53"/>
        <v>693.36180400000001</v>
      </c>
    </row>
    <row r="291" spans="1:6" x14ac:dyDescent="0.3">
      <c r="A291" s="7" t="s">
        <v>529</v>
      </c>
      <c r="B291" s="26" t="s">
        <v>9</v>
      </c>
      <c r="C291" s="7" t="s">
        <v>530</v>
      </c>
      <c r="D291" s="9">
        <v>2103.0000000000005</v>
      </c>
      <c r="E291" s="75">
        <f t="shared" ref="E291:F291" si="54">D291*1.03</f>
        <v>2166.0900000000006</v>
      </c>
      <c r="F291" s="75">
        <f t="shared" si="54"/>
        <v>2231.0727000000006</v>
      </c>
    </row>
    <row r="292" spans="1:6" x14ac:dyDescent="0.3">
      <c r="A292" s="7" t="s">
        <v>531</v>
      </c>
      <c r="B292" s="26" t="s">
        <v>9</v>
      </c>
      <c r="C292" s="7" t="s">
        <v>532</v>
      </c>
      <c r="D292" s="9">
        <v>1921.1799999999998</v>
      </c>
      <c r="E292" s="75">
        <f t="shared" ref="E292:F292" si="55">D292*1.03</f>
        <v>1978.8154</v>
      </c>
      <c r="F292" s="75">
        <f t="shared" si="55"/>
        <v>2038.179862</v>
      </c>
    </row>
    <row r="293" spans="1:6" x14ac:dyDescent="0.3">
      <c r="A293" s="7" t="s">
        <v>533</v>
      </c>
      <c r="B293" s="26" t="s">
        <v>9</v>
      </c>
      <c r="C293" s="7" t="s">
        <v>534</v>
      </c>
      <c r="D293" s="9">
        <v>1668.98</v>
      </c>
      <c r="E293" s="75">
        <f t="shared" ref="E293:F293" si="56">D293*1.03</f>
        <v>1719.0494000000001</v>
      </c>
      <c r="F293" s="75">
        <f t="shared" si="56"/>
        <v>1770.6208820000002</v>
      </c>
    </row>
    <row r="294" spans="1:6" x14ac:dyDescent="0.3">
      <c r="A294" s="7" t="s">
        <v>535</v>
      </c>
      <c r="B294" s="26" t="s">
        <v>9</v>
      </c>
      <c r="C294" s="7" t="s">
        <v>536</v>
      </c>
      <c r="D294" s="9">
        <v>3422.8799999999997</v>
      </c>
      <c r="E294" s="75">
        <f t="shared" ref="E294:F294" si="57">D294*1.03</f>
        <v>3525.5663999999997</v>
      </c>
      <c r="F294" s="75">
        <f t="shared" si="57"/>
        <v>3631.333392</v>
      </c>
    </row>
    <row r="295" spans="1:6" x14ac:dyDescent="0.3">
      <c r="A295" s="7" t="s">
        <v>537</v>
      </c>
      <c r="B295" s="26" t="s">
        <v>9</v>
      </c>
      <c r="C295" s="7" t="s">
        <v>538</v>
      </c>
      <c r="D295" s="9">
        <v>8467.81</v>
      </c>
      <c r="E295" s="75">
        <f t="shared" ref="E295:F295" si="58">D295*1.03</f>
        <v>8721.8442999999988</v>
      </c>
      <c r="F295" s="75">
        <f t="shared" si="58"/>
        <v>8983.4996289999999</v>
      </c>
    </row>
    <row r="296" spans="1:6" x14ac:dyDescent="0.3">
      <c r="A296" s="7" t="s">
        <v>539</v>
      </c>
      <c r="B296" s="26" t="s">
        <v>9</v>
      </c>
      <c r="C296" s="7" t="s">
        <v>540</v>
      </c>
      <c r="D296" s="9">
        <v>2213.59</v>
      </c>
      <c r="E296" s="75">
        <f t="shared" ref="E296:F296" si="59">D296*1.03</f>
        <v>2279.9977000000003</v>
      </c>
      <c r="F296" s="75">
        <f t="shared" si="59"/>
        <v>2348.3976310000003</v>
      </c>
    </row>
    <row r="297" spans="1:6" x14ac:dyDescent="0.3">
      <c r="A297" s="41"/>
      <c r="B297" s="45"/>
      <c r="C297" s="41" t="s">
        <v>541</v>
      </c>
      <c r="D297" s="43">
        <f t="shared" ref="D297" si="60">SUM(D286:D296)</f>
        <v>29161.579999999998</v>
      </c>
      <c r="E297" s="43">
        <f t="shared" ref="E297:F297" si="61">SUM(E286:E296)</f>
        <v>30036.4274</v>
      </c>
      <c r="F297" s="43">
        <f t="shared" si="61"/>
        <v>30937.520221999999</v>
      </c>
    </row>
    <row r="298" spans="1:6" x14ac:dyDescent="0.3">
      <c r="A298" s="7"/>
      <c r="B298" s="26"/>
      <c r="C298" s="7"/>
      <c r="D298" s="9"/>
      <c r="E298" s="14"/>
      <c r="F298" s="14"/>
    </row>
    <row r="299" spans="1:6" x14ac:dyDescent="0.3">
      <c r="A299" s="7" t="s">
        <v>542</v>
      </c>
      <c r="B299" s="26" t="s">
        <v>9</v>
      </c>
      <c r="C299" s="7" t="s">
        <v>543</v>
      </c>
      <c r="D299" s="73">
        <v>5511.4999999999991</v>
      </c>
      <c r="E299" s="75">
        <f>D299*1.03</f>
        <v>5676.8449999999993</v>
      </c>
      <c r="F299" s="75">
        <f>E299*1.03</f>
        <v>5847.1503499999999</v>
      </c>
    </row>
    <row r="300" spans="1:6" x14ac:dyDescent="0.3">
      <c r="A300" s="7" t="s">
        <v>544</v>
      </c>
      <c r="B300" s="26" t="s">
        <v>9</v>
      </c>
      <c r="C300" s="7" t="s">
        <v>545</v>
      </c>
      <c r="D300" s="9">
        <v>11028.789999999999</v>
      </c>
      <c r="E300" s="75">
        <f t="shared" ref="E300:F300" si="62">D300*1.03</f>
        <v>11359.653699999999</v>
      </c>
      <c r="F300" s="75">
        <f t="shared" si="62"/>
        <v>11700.443310999999</v>
      </c>
    </row>
    <row r="301" spans="1:6" x14ac:dyDescent="0.3">
      <c r="A301" s="7" t="s">
        <v>544</v>
      </c>
      <c r="B301" s="26">
        <v>22</v>
      </c>
      <c r="C301" s="7" t="s">
        <v>546</v>
      </c>
      <c r="D301" s="9">
        <v>192.03</v>
      </c>
      <c r="E301" s="74">
        <v>0</v>
      </c>
      <c r="F301" s="74">
        <v>0</v>
      </c>
    </row>
    <row r="302" spans="1:6" x14ac:dyDescent="0.3">
      <c r="A302" s="7" t="s">
        <v>547</v>
      </c>
      <c r="B302" s="26">
        <v>1</v>
      </c>
      <c r="C302" s="7" t="s">
        <v>548</v>
      </c>
      <c r="D302" s="73">
        <v>4556.99</v>
      </c>
      <c r="E302" s="75">
        <f t="shared" ref="E302:F302" si="63">D302*1.03</f>
        <v>4693.6997000000001</v>
      </c>
      <c r="F302" s="75">
        <f t="shared" si="63"/>
        <v>4834.5106910000004</v>
      </c>
    </row>
    <row r="303" spans="1:6" ht="14.4" hidden="1" x14ac:dyDescent="0.3">
      <c r="A303" s="7" t="s">
        <v>547</v>
      </c>
      <c r="B303" s="26" t="s">
        <v>84</v>
      </c>
      <c r="C303" s="7" t="s">
        <v>548</v>
      </c>
      <c r="D303" s="73">
        <v>0</v>
      </c>
      <c r="E303" s="75">
        <f t="shared" ref="E303:F303" si="64">D303*1.03</f>
        <v>0</v>
      </c>
      <c r="F303" s="75">
        <f t="shared" si="64"/>
        <v>0</v>
      </c>
    </row>
    <row r="304" spans="1:6" x14ac:dyDescent="0.3">
      <c r="A304" s="7" t="s">
        <v>549</v>
      </c>
      <c r="B304" s="26" t="s">
        <v>9</v>
      </c>
      <c r="C304" s="7" t="s">
        <v>550</v>
      </c>
      <c r="D304" s="9">
        <v>2112.5700000000006</v>
      </c>
      <c r="E304" s="75">
        <f t="shared" ref="E304:F304" si="65">D304*1.03</f>
        <v>2175.9471000000008</v>
      </c>
      <c r="F304" s="75">
        <f t="shared" si="65"/>
        <v>2241.2255130000008</v>
      </c>
    </row>
    <row r="305" spans="1:6" x14ac:dyDescent="0.3">
      <c r="A305" s="7" t="s">
        <v>551</v>
      </c>
      <c r="B305" s="26">
        <v>31</v>
      </c>
      <c r="C305" s="7" t="s">
        <v>552</v>
      </c>
      <c r="D305" s="73">
        <v>1360.4499999999998</v>
      </c>
      <c r="E305" s="75">
        <f t="shared" ref="E305:F305" si="66">D305*1.03</f>
        <v>1401.2634999999998</v>
      </c>
      <c r="F305" s="75">
        <f t="shared" si="66"/>
        <v>1443.3014049999999</v>
      </c>
    </row>
    <row r="306" spans="1:6" x14ac:dyDescent="0.3">
      <c r="A306" s="7" t="s">
        <v>553</v>
      </c>
      <c r="B306" s="26" t="s">
        <v>9</v>
      </c>
      <c r="C306" s="7" t="s">
        <v>554</v>
      </c>
      <c r="D306" s="9">
        <v>521.61</v>
      </c>
      <c r="E306" s="75">
        <f t="shared" ref="E306:F306" si="67">D306*1.03</f>
        <v>537.25830000000008</v>
      </c>
      <c r="F306" s="75">
        <f t="shared" si="67"/>
        <v>553.37604900000008</v>
      </c>
    </row>
    <row r="307" spans="1:6" x14ac:dyDescent="0.3">
      <c r="A307" s="7" t="s">
        <v>553</v>
      </c>
      <c r="B307" s="26">
        <v>31</v>
      </c>
      <c r="C307" s="7" t="s">
        <v>555</v>
      </c>
      <c r="D307" s="9">
        <v>222.96</v>
      </c>
      <c r="E307" s="75">
        <f t="shared" ref="E307:F307" si="68">D307*1.03</f>
        <v>229.64880000000002</v>
      </c>
      <c r="F307" s="75">
        <f t="shared" si="68"/>
        <v>236.53826400000003</v>
      </c>
    </row>
    <row r="308" spans="1:6" x14ac:dyDescent="0.3">
      <c r="A308" s="7" t="s">
        <v>556</v>
      </c>
      <c r="B308" s="26" t="s">
        <v>9</v>
      </c>
      <c r="C308" s="7" t="s">
        <v>557</v>
      </c>
      <c r="D308" s="73">
        <v>1631.93</v>
      </c>
      <c r="E308" s="75">
        <f t="shared" ref="E308:F308" si="69">D308*1.03</f>
        <v>1680.8879000000002</v>
      </c>
      <c r="F308" s="75">
        <f t="shared" si="69"/>
        <v>1731.3145370000002</v>
      </c>
    </row>
    <row r="309" spans="1:6" x14ac:dyDescent="0.3">
      <c r="A309" s="7" t="s">
        <v>558</v>
      </c>
      <c r="B309" s="26" t="s">
        <v>9</v>
      </c>
      <c r="C309" s="7" t="s">
        <v>559</v>
      </c>
      <c r="D309" s="9">
        <v>271.89</v>
      </c>
      <c r="E309" s="75">
        <f t="shared" ref="E309:F309" si="70">D309*1.03</f>
        <v>280.04669999999999</v>
      </c>
      <c r="F309" s="75">
        <f t="shared" si="70"/>
        <v>288.44810100000001</v>
      </c>
    </row>
    <row r="310" spans="1:6" x14ac:dyDescent="0.3">
      <c r="A310" s="7" t="s">
        <v>560</v>
      </c>
      <c r="B310" s="26" t="s">
        <v>9</v>
      </c>
      <c r="C310" s="7" t="s">
        <v>561</v>
      </c>
      <c r="D310" s="9">
        <v>10.620000000000001</v>
      </c>
      <c r="E310" s="75">
        <f t="shared" ref="E310:F310" si="71">D310*1.03</f>
        <v>10.938600000000001</v>
      </c>
      <c r="F310" s="75">
        <f t="shared" si="71"/>
        <v>11.266758000000001</v>
      </c>
    </row>
    <row r="311" spans="1:6" x14ac:dyDescent="0.3">
      <c r="A311" s="7" t="s">
        <v>562</v>
      </c>
      <c r="B311" s="26">
        <v>1</v>
      </c>
      <c r="C311" s="7" t="s">
        <v>563</v>
      </c>
      <c r="D311" s="9">
        <v>584.43999999999994</v>
      </c>
      <c r="E311" s="75">
        <f t="shared" ref="E311:F311" si="72">D311*1.03</f>
        <v>601.97319999999991</v>
      </c>
      <c r="F311" s="75">
        <f t="shared" si="72"/>
        <v>620.03239599999995</v>
      </c>
    </row>
    <row r="312" spans="1:6" x14ac:dyDescent="0.3">
      <c r="A312" s="7" t="s">
        <v>564</v>
      </c>
      <c r="B312" s="26" t="s">
        <v>9</v>
      </c>
      <c r="C312" s="7" t="s">
        <v>565</v>
      </c>
      <c r="D312" s="73">
        <v>2741.21</v>
      </c>
      <c r="E312" s="75">
        <f t="shared" ref="E312:F312" si="73">D312*1.03</f>
        <v>2823.4463000000001</v>
      </c>
      <c r="F312" s="75">
        <f t="shared" si="73"/>
        <v>2908.1496890000003</v>
      </c>
    </row>
    <row r="313" spans="1:6" x14ac:dyDescent="0.3">
      <c r="A313" s="7" t="s">
        <v>566</v>
      </c>
      <c r="B313" s="26" t="s">
        <v>9</v>
      </c>
      <c r="C313" s="7" t="s">
        <v>567</v>
      </c>
      <c r="D313" s="9">
        <v>535.54999999999984</v>
      </c>
      <c r="E313" s="75">
        <f t="shared" ref="E313:F313" si="74">D313*1.03</f>
        <v>551.61649999999986</v>
      </c>
      <c r="F313" s="75">
        <f t="shared" si="74"/>
        <v>568.16499499999986</v>
      </c>
    </row>
    <row r="314" spans="1:6" x14ac:dyDescent="0.3">
      <c r="A314" s="7" t="s">
        <v>568</v>
      </c>
      <c r="B314" s="26">
        <v>1</v>
      </c>
      <c r="C314" s="7" t="s">
        <v>569</v>
      </c>
      <c r="D314" s="9">
        <v>1.6400000000000001</v>
      </c>
      <c r="E314" s="75">
        <f t="shared" ref="E314:F314" si="75">D314*1.03</f>
        <v>1.6892000000000003</v>
      </c>
      <c r="F314" s="75">
        <f t="shared" si="75"/>
        <v>1.7398760000000002</v>
      </c>
    </row>
    <row r="315" spans="1:6" x14ac:dyDescent="0.3">
      <c r="A315" s="7" t="s">
        <v>570</v>
      </c>
      <c r="B315" s="26">
        <v>1</v>
      </c>
      <c r="C315" s="7" t="s">
        <v>571</v>
      </c>
      <c r="D315" s="9">
        <v>10.38</v>
      </c>
      <c r="E315" s="75">
        <f t="shared" ref="E315:F315" si="76">D315*1.03</f>
        <v>10.691400000000002</v>
      </c>
      <c r="F315" s="75">
        <f t="shared" si="76"/>
        <v>11.012142000000003</v>
      </c>
    </row>
    <row r="316" spans="1:6" x14ac:dyDescent="0.3">
      <c r="A316" s="7" t="s">
        <v>572</v>
      </c>
      <c r="B316" s="26" t="s">
        <v>9</v>
      </c>
      <c r="C316" s="7" t="s">
        <v>573</v>
      </c>
      <c r="D316" s="9">
        <v>32.699999999999989</v>
      </c>
      <c r="E316" s="75">
        <f t="shared" ref="E316:F316" si="77">D316*1.03</f>
        <v>33.68099999999999</v>
      </c>
      <c r="F316" s="75">
        <f t="shared" si="77"/>
        <v>34.69142999999999</v>
      </c>
    </row>
    <row r="317" spans="1:6" x14ac:dyDescent="0.3">
      <c r="A317" s="7" t="s">
        <v>574</v>
      </c>
      <c r="B317" s="26" t="s">
        <v>9</v>
      </c>
      <c r="C317" s="7" t="s">
        <v>575</v>
      </c>
      <c r="D317" s="73">
        <v>339.44</v>
      </c>
      <c r="E317" s="75">
        <f t="shared" ref="E317:F317" si="78">D317*1.03</f>
        <v>349.6232</v>
      </c>
      <c r="F317" s="75">
        <f t="shared" si="78"/>
        <v>360.111896</v>
      </c>
    </row>
    <row r="318" spans="1:6" x14ac:dyDescent="0.3">
      <c r="A318" s="7" t="s">
        <v>576</v>
      </c>
      <c r="B318" s="26" t="s">
        <v>9</v>
      </c>
      <c r="C318" s="7" t="s">
        <v>577</v>
      </c>
      <c r="D318" s="9">
        <v>1872.2999999999997</v>
      </c>
      <c r="E318" s="75">
        <f t="shared" ref="E318:F318" si="79">D318*1.03</f>
        <v>1928.4689999999998</v>
      </c>
      <c r="F318" s="75">
        <f t="shared" si="79"/>
        <v>1986.3230699999999</v>
      </c>
    </row>
    <row r="319" spans="1:6" x14ac:dyDescent="0.3">
      <c r="A319" s="7" t="s">
        <v>578</v>
      </c>
      <c r="B319" s="26" t="s">
        <v>9</v>
      </c>
      <c r="C319" s="7" t="s">
        <v>579</v>
      </c>
      <c r="D319" s="73">
        <v>2318.7800000000002</v>
      </c>
      <c r="E319" s="75">
        <f t="shared" ref="E319:F319" si="80">D319*1.03</f>
        <v>2388.3434000000002</v>
      </c>
      <c r="F319" s="75">
        <f t="shared" si="80"/>
        <v>2459.9937020000002</v>
      </c>
    </row>
    <row r="320" spans="1:6" x14ac:dyDescent="0.3">
      <c r="A320" s="7" t="s">
        <v>580</v>
      </c>
      <c r="B320" s="26" t="s">
        <v>9</v>
      </c>
      <c r="C320" s="7" t="s">
        <v>581</v>
      </c>
      <c r="D320" s="73">
        <v>2075.96</v>
      </c>
      <c r="E320" s="75">
        <f t="shared" ref="E320:F320" si="81">D320*1.03</f>
        <v>2138.2388000000001</v>
      </c>
      <c r="F320" s="75">
        <f t="shared" si="81"/>
        <v>2202.3859640000001</v>
      </c>
    </row>
    <row r="321" spans="1:13" x14ac:dyDescent="0.3">
      <c r="A321" s="7" t="s">
        <v>582</v>
      </c>
      <c r="B321" s="26" t="s">
        <v>9</v>
      </c>
      <c r="C321" s="7" t="s">
        <v>583</v>
      </c>
      <c r="D321" s="9">
        <v>1351.77</v>
      </c>
      <c r="E321" s="75">
        <f t="shared" ref="E321:F321" si="82">D321*1.03</f>
        <v>1392.3231000000001</v>
      </c>
      <c r="F321" s="75">
        <f t="shared" si="82"/>
        <v>1434.092793</v>
      </c>
    </row>
    <row r="322" spans="1:13" x14ac:dyDescent="0.3">
      <c r="A322" s="7" t="s">
        <v>584</v>
      </c>
      <c r="B322" s="26" t="s">
        <v>9</v>
      </c>
      <c r="C322" s="7" t="s">
        <v>585</v>
      </c>
      <c r="D322" s="73">
        <v>4179.13</v>
      </c>
      <c r="E322" s="75">
        <f t="shared" ref="E322:F322" si="83">D322*1.03</f>
        <v>4304.5039000000006</v>
      </c>
      <c r="F322" s="75">
        <f t="shared" si="83"/>
        <v>4433.6390170000004</v>
      </c>
    </row>
    <row r="323" spans="1:13" x14ac:dyDescent="0.3">
      <c r="A323" s="7" t="s">
        <v>586</v>
      </c>
      <c r="B323" s="26" t="s">
        <v>9</v>
      </c>
      <c r="C323" s="7" t="s">
        <v>587</v>
      </c>
      <c r="D323" s="73">
        <v>10960.78</v>
      </c>
      <c r="E323" s="75">
        <f t="shared" ref="E323:F323" si="84">D323*1.03</f>
        <v>11289.603400000002</v>
      </c>
      <c r="F323" s="75">
        <f t="shared" si="84"/>
        <v>11628.291502000002</v>
      </c>
    </row>
    <row r="324" spans="1:13" x14ac:dyDescent="0.3">
      <c r="A324" s="7" t="s">
        <v>588</v>
      </c>
      <c r="B324" s="26" t="s">
        <v>9</v>
      </c>
      <c r="C324" s="7" t="s">
        <v>589</v>
      </c>
      <c r="D324" s="73">
        <v>2758</v>
      </c>
      <c r="E324" s="75">
        <f t="shared" ref="E324:F324" si="85">D324*1.03</f>
        <v>2840.7400000000002</v>
      </c>
      <c r="F324" s="75">
        <f t="shared" si="85"/>
        <v>2925.9622000000004</v>
      </c>
    </row>
    <row r="325" spans="1:13" x14ac:dyDescent="0.3">
      <c r="A325" s="41"/>
      <c r="B325" s="45"/>
      <c r="C325" s="41" t="s">
        <v>590</v>
      </c>
      <c r="D325" s="43">
        <f>SUM(D299:D324)</f>
        <v>57183.419999999984</v>
      </c>
      <c r="E325" s="43">
        <f t="shared" ref="E325:F325" si="86">SUM(E299:E324)</f>
        <v>58701.131699999998</v>
      </c>
      <c r="F325" s="43">
        <f t="shared" si="86"/>
        <v>60462.16565100001</v>
      </c>
    </row>
    <row r="326" spans="1:13" x14ac:dyDescent="0.3">
      <c r="A326" s="46"/>
      <c r="B326" s="39"/>
      <c r="C326" s="46"/>
      <c r="D326" s="47"/>
      <c r="E326" s="47"/>
      <c r="F326" s="47"/>
    </row>
    <row r="327" spans="1:13" x14ac:dyDescent="0.3">
      <c r="A327" s="48" t="s">
        <v>591</v>
      </c>
      <c r="B327" s="49">
        <v>1</v>
      </c>
      <c r="C327" s="48" t="s">
        <v>592</v>
      </c>
      <c r="D327" s="50">
        <v>311825.94</v>
      </c>
      <c r="E327" s="74">
        <v>0</v>
      </c>
      <c r="F327" s="74">
        <v>0</v>
      </c>
      <c r="G327" s="22" t="s">
        <v>7</v>
      </c>
      <c r="J327" s="22" t="s">
        <v>7</v>
      </c>
      <c r="M327" s="22" t="s">
        <v>7</v>
      </c>
    </row>
    <row r="328" spans="1:13" x14ac:dyDescent="0.3">
      <c r="A328" s="41"/>
      <c r="B328" s="45"/>
      <c r="C328" s="41" t="s">
        <v>593</v>
      </c>
      <c r="D328" s="43">
        <f t="shared" ref="D328" si="87">SUM(D327:D327)</f>
        <v>311825.94</v>
      </c>
      <c r="E328" s="43">
        <f t="shared" ref="E328:F328" si="88">SUM(E327:E327)</f>
        <v>0</v>
      </c>
      <c r="F328" s="43">
        <f t="shared" si="88"/>
        <v>0</v>
      </c>
      <c r="G328" s="22" t="s">
        <v>7</v>
      </c>
      <c r="J328" s="22" t="s">
        <v>7</v>
      </c>
      <c r="M328" s="22" t="s">
        <v>7</v>
      </c>
    </row>
    <row r="329" spans="1:13" x14ac:dyDescent="0.3">
      <c r="A329" s="7"/>
      <c r="B329" s="26"/>
      <c r="C329" s="7"/>
      <c r="D329" s="9"/>
      <c r="E329" s="9"/>
      <c r="F329" s="9"/>
    </row>
    <row r="330" spans="1:13" x14ac:dyDescent="0.3">
      <c r="A330" s="7" t="s">
        <v>594</v>
      </c>
      <c r="B330" s="26" t="s">
        <v>9</v>
      </c>
      <c r="C330" s="7" t="s">
        <v>595</v>
      </c>
      <c r="D330" s="9">
        <v>131390.64000000001</v>
      </c>
      <c r="E330" s="74">
        <v>0</v>
      </c>
      <c r="F330" s="74">
        <v>0</v>
      </c>
    </row>
    <row r="331" spans="1:13" x14ac:dyDescent="0.3">
      <c r="A331" s="7" t="s">
        <v>596</v>
      </c>
      <c r="B331" s="26" t="s">
        <v>9</v>
      </c>
      <c r="C331" s="7" t="s">
        <v>597</v>
      </c>
      <c r="D331" s="9">
        <v>0</v>
      </c>
      <c r="E331" s="74">
        <v>0</v>
      </c>
      <c r="F331" s="74">
        <v>0</v>
      </c>
    </row>
    <row r="332" spans="1:13" x14ac:dyDescent="0.3">
      <c r="A332" s="41"/>
      <c r="B332" s="45"/>
      <c r="C332" s="41" t="s">
        <v>598</v>
      </c>
      <c r="D332" s="43">
        <f t="shared" ref="D332" si="89">SUM(D330:D331)</f>
        <v>131390.64000000001</v>
      </c>
      <c r="E332" s="43">
        <f t="shared" ref="E332:F332" si="90">SUM(E330:E331)</f>
        <v>0</v>
      </c>
      <c r="F332" s="43">
        <f t="shared" si="90"/>
        <v>0</v>
      </c>
    </row>
    <row r="333" spans="1:13" x14ac:dyDescent="0.3">
      <c r="A333" s="24"/>
      <c r="B333" s="26"/>
      <c r="C333" s="24"/>
      <c r="D333" s="9"/>
      <c r="E333" s="9"/>
      <c r="F333" s="9"/>
    </row>
    <row r="334" spans="1:13" x14ac:dyDescent="0.3">
      <c r="A334" s="7" t="s">
        <v>599</v>
      </c>
      <c r="B334" s="26" t="s">
        <v>9</v>
      </c>
      <c r="C334" s="51" t="s">
        <v>600</v>
      </c>
      <c r="D334" s="9">
        <v>14244</v>
      </c>
      <c r="E334" s="74">
        <f t="shared" ref="E334:F336" si="91">D334*1</f>
        <v>14244</v>
      </c>
      <c r="F334" s="74">
        <f t="shared" si="91"/>
        <v>14244</v>
      </c>
    </row>
    <row r="335" spans="1:13" x14ac:dyDescent="0.3">
      <c r="A335" s="48" t="s">
        <v>601</v>
      </c>
      <c r="B335" s="49" t="s">
        <v>9</v>
      </c>
      <c r="C335" s="52" t="s">
        <v>602</v>
      </c>
      <c r="D335" s="50">
        <v>33437.35</v>
      </c>
      <c r="E335" s="74">
        <f t="shared" si="91"/>
        <v>33437.35</v>
      </c>
      <c r="F335" s="74">
        <f t="shared" si="91"/>
        <v>33437.35</v>
      </c>
      <c r="G335" s="22" t="s">
        <v>7</v>
      </c>
      <c r="J335" s="22" t="s">
        <v>7</v>
      </c>
      <c r="M335" s="22" t="s">
        <v>7</v>
      </c>
    </row>
    <row r="336" spans="1:13" x14ac:dyDescent="0.3">
      <c r="A336" s="7" t="s">
        <v>603</v>
      </c>
      <c r="B336" s="26">
        <v>1</v>
      </c>
      <c r="C336" s="7" t="s">
        <v>604</v>
      </c>
      <c r="D336" s="9">
        <v>12143</v>
      </c>
      <c r="E336" s="74">
        <f t="shared" si="91"/>
        <v>12143</v>
      </c>
      <c r="F336" s="74">
        <f t="shared" si="91"/>
        <v>12143</v>
      </c>
      <c r="G336" s="22" t="s">
        <v>7</v>
      </c>
      <c r="J336" s="22" t="s">
        <v>7</v>
      </c>
      <c r="M336" s="22" t="s">
        <v>7</v>
      </c>
    </row>
    <row r="337" spans="1:13" x14ac:dyDescent="0.3">
      <c r="A337" s="41"/>
      <c r="B337" s="53"/>
      <c r="C337" s="41" t="s">
        <v>605</v>
      </c>
      <c r="D337" s="43">
        <f t="shared" ref="D337" si="92">SUM(D334:D336)</f>
        <v>59824.35</v>
      </c>
      <c r="E337" s="43">
        <f t="shared" ref="E337:F337" si="93">SUM(E334:E336)</f>
        <v>59824.35</v>
      </c>
      <c r="F337" s="43">
        <f t="shared" si="93"/>
        <v>59824.35</v>
      </c>
      <c r="G337" s="22" t="s">
        <v>7</v>
      </c>
      <c r="J337" s="22" t="s">
        <v>7</v>
      </c>
      <c r="M337" s="22" t="s">
        <v>7</v>
      </c>
    </row>
    <row r="338" spans="1:13" x14ac:dyDescent="0.3">
      <c r="A338" t="s">
        <v>616</v>
      </c>
      <c r="C338" s="76" t="s">
        <v>615</v>
      </c>
    </row>
    <row r="339" spans="1:13" x14ac:dyDescent="0.3">
      <c r="A339" t="s">
        <v>617</v>
      </c>
      <c r="C339" s="77" t="s">
        <v>618</v>
      </c>
    </row>
    <row r="340" spans="1:13" x14ac:dyDescent="0.3">
      <c r="C340" t="s">
        <v>614</v>
      </c>
    </row>
    <row r="341" spans="1:13" x14ac:dyDescent="0.3">
      <c r="C341" t="s">
        <v>7</v>
      </c>
    </row>
  </sheetData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321A8-8D1B-4FBE-A6A8-1410EA24B2FC}">
  <dimension ref="A1:G352"/>
  <sheetViews>
    <sheetView tabSelected="1" topLeftCell="A70" workbookViewId="0">
      <selection activeCell="G91" sqref="G91:G92"/>
    </sheetView>
  </sheetViews>
  <sheetFormatPr defaultRowHeight="15.05" x14ac:dyDescent="0.3"/>
  <cols>
    <col min="1" max="1" width="13.6640625" customWidth="1"/>
    <col min="2" max="2" width="3.109375" customWidth="1"/>
    <col min="3" max="3" width="40.33203125" customWidth="1"/>
    <col min="4" max="4" width="14.6640625" customWidth="1"/>
    <col min="5" max="5" width="10.33203125" style="22" customWidth="1"/>
    <col min="6" max="6" width="13.6640625" style="23" customWidth="1"/>
    <col min="7" max="7" width="11.88671875" style="23" customWidth="1"/>
  </cols>
  <sheetData>
    <row r="1" spans="1:7" x14ac:dyDescent="0.3">
      <c r="A1" s="1" t="s">
        <v>0</v>
      </c>
      <c r="B1" s="2" t="s">
        <v>1</v>
      </c>
      <c r="C1" s="1" t="s">
        <v>2</v>
      </c>
      <c r="D1" s="3" t="s">
        <v>3</v>
      </c>
      <c r="E1" s="4" t="s">
        <v>6</v>
      </c>
      <c r="F1" s="5" t="s">
        <v>7</v>
      </c>
      <c r="G1" s="6"/>
    </row>
    <row r="2" spans="1:7" x14ac:dyDescent="0.3">
      <c r="A2" s="7" t="s">
        <v>8</v>
      </c>
      <c r="B2" s="8" t="s">
        <v>9</v>
      </c>
      <c r="C2" s="7" t="s">
        <v>10</v>
      </c>
      <c r="D2" s="9">
        <v>1979097.48</v>
      </c>
      <c r="E2" s="10" t="s">
        <v>11</v>
      </c>
      <c r="F2" s="11">
        <f>SUM(D37)</f>
        <v>3115549.1500000004</v>
      </c>
      <c r="G2" s="12"/>
    </row>
    <row r="3" spans="1:7" x14ac:dyDescent="0.3">
      <c r="A3" s="7" t="s">
        <v>12</v>
      </c>
      <c r="B3" s="8" t="s">
        <v>9</v>
      </c>
      <c r="C3" s="7" t="s">
        <v>13</v>
      </c>
      <c r="D3" s="9">
        <v>17979.87</v>
      </c>
      <c r="E3" s="10" t="s">
        <v>14</v>
      </c>
      <c r="F3" s="11">
        <f>SUM(D46)</f>
        <v>405757.41</v>
      </c>
      <c r="G3" s="12"/>
    </row>
    <row r="4" spans="1:7" x14ac:dyDescent="0.3">
      <c r="A4" s="7" t="s">
        <v>15</v>
      </c>
      <c r="B4" s="8" t="s">
        <v>9</v>
      </c>
      <c r="C4" s="7" t="s">
        <v>16</v>
      </c>
      <c r="D4" s="9">
        <v>187307.73000000004</v>
      </c>
      <c r="E4" s="10" t="s">
        <v>17</v>
      </c>
      <c r="F4" s="11">
        <f>SUM(D50)</f>
        <v>272825.02999999997</v>
      </c>
      <c r="G4" s="12"/>
    </row>
    <row r="5" spans="1:7" x14ac:dyDescent="0.3">
      <c r="A5" s="7" t="s">
        <v>18</v>
      </c>
      <c r="B5" s="8" t="s">
        <v>9</v>
      </c>
      <c r="C5" s="7" t="s">
        <v>19</v>
      </c>
      <c r="D5" s="9">
        <v>48000</v>
      </c>
      <c r="E5" s="10" t="s">
        <v>20</v>
      </c>
      <c r="F5" s="11">
        <f>SUM(D58)</f>
        <v>276590.11000000004</v>
      </c>
      <c r="G5" s="12"/>
    </row>
    <row r="6" spans="1:7" x14ac:dyDescent="0.3">
      <c r="A6" s="7" t="s">
        <v>21</v>
      </c>
      <c r="B6" s="8" t="s">
        <v>9</v>
      </c>
      <c r="C6" s="7" t="s">
        <v>22</v>
      </c>
      <c r="D6" s="14">
        <v>84562.959999999992</v>
      </c>
      <c r="E6" s="10" t="s">
        <v>23</v>
      </c>
      <c r="F6" s="11">
        <f>SUM(D65)</f>
        <v>42360.639999999999</v>
      </c>
      <c r="G6" s="12"/>
    </row>
    <row r="7" spans="1:7" x14ac:dyDescent="0.3">
      <c r="A7" s="7" t="s">
        <v>24</v>
      </c>
      <c r="B7" s="8" t="s">
        <v>9</v>
      </c>
      <c r="C7" s="7" t="s">
        <v>25</v>
      </c>
      <c r="D7" s="9">
        <v>68457.64</v>
      </c>
      <c r="E7" s="10" t="s">
        <v>26</v>
      </c>
      <c r="F7" s="11">
        <f>SUM(D73)</f>
        <v>55937.960000000006</v>
      </c>
      <c r="G7" s="12"/>
    </row>
    <row r="8" spans="1:7" x14ac:dyDescent="0.3">
      <c r="A8" s="7" t="s">
        <v>27</v>
      </c>
      <c r="B8" s="8" t="s">
        <v>9</v>
      </c>
      <c r="C8" s="7" t="s">
        <v>28</v>
      </c>
      <c r="D8" s="9">
        <v>27792.219999999998</v>
      </c>
      <c r="E8" s="10" t="s">
        <v>29</v>
      </c>
      <c r="F8" s="11">
        <f>SUM(D78)</f>
        <v>222698.02000000002</v>
      </c>
      <c r="G8" s="12"/>
    </row>
    <row r="9" spans="1:7" x14ac:dyDescent="0.3">
      <c r="A9" s="7" t="s">
        <v>30</v>
      </c>
      <c r="B9" s="8" t="s">
        <v>9</v>
      </c>
      <c r="C9" s="7" t="s">
        <v>31</v>
      </c>
      <c r="D9" s="9">
        <v>10815.999999999998</v>
      </c>
      <c r="E9" s="10" t="s">
        <v>32</v>
      </c>
      <c r="F9" s="11">
        <f>SUM(D82)</f>
        <v>33605.440000000002</v>
      </c>
      <c r="G9" s="12"/>
    </row>
    <row r="10" spans="1:7" ht="15.65" x14ac:dyDescent="0.35">
      <c r="A10" s="7" t="s">
        <v>33</v>
      </c>
      <c r="B10" s="8" t="s">
        <v>9</v>
      </c>
      <c r="C10" s="7" t="s">
        <v>34</v>
      </c>
      <c r="D10" s="9">
        <v>16495.599999999999</v>
      </c>
      <c r="E10" s="10" t="s">
        <v>35</v>
      </c>
      <c r="F10" s="15">
        <f>SUM(D86)</f>
        <v>46736.109999999993</v>
      </c>
      <c r="G10" s="12"/>
    </row>
    <row r="11" spans="1:7" x14ac:dyDescent="0.3">
      <c r="A11" s="7" t="s">
        <v>36</v>
      </c>
      <c r="B11" s="8" t="s">
        <v>9</v>
      </c>
      <c r="C11" s="7" t="s">
        <v>37</v>
      </c>
      <c r="D11" s="9">
        <v>1717.91</v>
      </c>
      <c r="E11" s="10"/>
      <c r="F11" s="11">
        <f>SUM(F2:F10)</f>
        <v>4472059.870000001</v>
      </c>
      <c r="G11" s="12"/>
    </row>
    <row r="12" spans="1:7" x14ac:dyDescent="0.3">
      <c r="A12" s="7" t="s">
        <v>644</v>
      </c>
      <c r="B12" s="8" t="s">
        <v>9</v>
      </c>
      <c r="C12" s="7" t="s">
        <v>645</v>
      </c>
      <c r="D12" s="9">
        <v>132.47</v>
      </c>
      <c r="E12" s="10" t="s">
        <v>40</v>
      </c>
      <c r="F12" s="11"/>
      <c r="G12" s="57" t="s">
        <v>41</v>
      </c>
    </row>
    <row r="13" spans="1:7" s="19" customFormat="1" x14ac:dyDescent="0.3">
      <c r="A13" s="7" t="s">
        <v>38</v>
      </c>
      <c r="B13" s="8" t="s">
        <v>9</v>
      </c>
      <c r="C13" s="7" t="s">
        <v>39</v>
      </c>
      <c r="D13" s="9">
        <v>6764</v>
      </c>
      <c r="E13" s="17" t="s">
        <v>11</v>
      </c>
      <c r="F13" s="18">
        <f>SUM(D266)</f>
        <v>2925177.7100000004</v>
      </c>
      <c r="G13" s="58">
        <f t="shared" ref="G13:G21" si="0">SUM(F2-F13)</f>
        <v>190371.43999999994</v>
      </c>
    </row>
    <row r="14" spans="1:7" x14ac:dyDescent="0.3">
      <c r="A14" s="13" t="s">
        <v>44</v>
      </c>
      <c r="B14" s="16" t="s">
        <v>7</v>
      </c>
      <c r="C14" s="13" t="s">
        <v>45</v>
      </c>
      <c r="D14" s="14">
        <v>50000</v>
      </c>
      <c r="E14" s="10" t="s">
        <v>14</v>
      </c>
      <c r="F14" s="11">
        <f>SUM(D279)</f>
        <v>402309.3299999999</v>
      </c>
      <c r="G14" s="58">
        <f t="shared" si="0"/>
        <v>3448.0800000000745</v>
      </c>
    </row>
    <row r="15" spans="1:7" x14ac:dyDescent="0.3">
      <c r="A15" s="7" t="s">
        <v>46</v>
      </c>
      <c r="B15" s="8" t="s">
        <v>9</v>
      </c>
      <c r="C15" s="7" t="s">
        <v>47</v>
      </c>
      <c r="D15" s="9">
        <v>13126</v>
      </c>
      <c r="E15" s="10" t="s">
        <v>17</v>
      </c>
      <c r="F15" s="11">
        <f>SUM(D285)</f>
        <v>272278</v>
      </c>
      <c r="G15" s="58">
        <f t="shared" si="0"/>
        <v>547.02999999996973</v>
      </c>
    </row>
    <row r="16" spans="1:7" x14ac:dyDescent="0.3">
      <c r="A16" s="7" t="s">
        <v>48</v>
      </c>
      <c r="B16" s="8" t="s">
        <v>9</v>
      </c>
      <c r="C16" s="7" t="s">
        <v>49</v>
      </c>
      <c r="D16" s="9">
        <v>1000</v>
      </c>
      <c r="E16" s="10" t="s">
        <v>20</v>
      </c>
      <c r="F16" s="11">
        <f>SUM(D293)</f>
        <v>264695.59999999998</v>
      </c>
      <c r="G16" s="58">
        <f t="shared" si="0"/>
        <v>11894.510000000068</v>
      </c>
    </row>
    <row r="17" spans="1:7" x14ac:dyDescent="0.3">
      <c r="A17" s="7" t="s">
        <v>50</v>
      </c>
      <c r="B17" s="8" t="s">
        <v>9</v>
      </c>
      <c r="C17" s="7" t="s">
        <v>51</v>
      </c>
      <c r="D17" s="14">
        <v>15009.32</v>
      </c>
      <c r="E17" s="10" t="s">
        <v>23</v>
      </c>
      <c r="F17" s="11">
        <f>SUM(D307)</f>
        <v>29158.53</v>
      </c>
      <c r="G17" s="58">
        <f t="shared" si="0"/>
        <v>13202.11</v>
      </c>
    </row>
    <row r="18" spans="1:7" x14ac:dyDescent="0.3">
      <c r="A18" s="7" t="s">
        <v>52</v>
      </c>
      <c r="B18" s="8" t="s">
        <v>9</v>
      </c>
      <c r="C18" s="7" t="s">
        <v>53</v>
      </c>
      <c r="D18" s="9">
        <v>17260.559999999998</v>
      </c>
      <c r="E18" s="10" t="s">
        <v>26</v>
      </c>
      <c r="F18" s="11">
        <f>SUM(D336)</f>
        <v>56947.919999999991</v>
      </c>
      <c r="G18" s="58">
        <f t="shared" si="0"/>
        <v>-1009.9599999999846</v>
      </c>
    </row>
    <row r="19" spans="1:7" x14ac:dyDescent="0.3">
      <c r="A19" s="7" t="s">
        <v>54</v>
      </c>
      <c r="B19" s="8" t="s">
        <v>9</v>
      </c>
      <c r="C19" s="7" t="s">
        <v>55</v>
      </c>
      <c r="D19" s="9">
        <v>500</v>
      </c>
      <c r="E19" s="10" t="s">
        <v>29</v>
      </c>
      <c r="F19" s="11">
        <f>SUM(D339)</f>
        <v>311825.94</v>
      </c>
      <c r="G19" s="58">
        <f t="shared" si="0"/>
        <v>-89127.919999999984</v>
      </c>
    </row>
    <row r="20" spans="1:7" x14ac:dyDescent="0.3">
      <c r="A20" s="7" t="s">
        <v>56</v>
      </c>
      <c r="B20" s="8" t="s">
        <v>9</v>
      </c>
      <c r="C20" s="7" t="s">
        <v>57</v>
      </c>
      <c r="D20" s="9">
        <v>292276</v>
      </c>
      <c r="E20" s="10" t="s">
        <v>32</v>
      </c>
      <c r="F20" s="11">
        <f>SUM(D343)</f>
        <v>131390.64000000001</v>
      </c>
      <c r="G20" s="58">
        <f t="shared" si="0"/>
        <v>-97785.200000000012</v>
      </c>
    </row>
    <row r="21" spans="1:7" ht="15.65" x14ac:dyDescent="0.35">
      <c r="A21" s="7" t="s">
        <v>58</v>
      </c>
      <c r="B21" s="8" t="s">
        <v>9</v>
      </c>
      <c r="C21" s="7" t="s">
        <v>59</v>
      </c>
      <c r="D21" s="9">
        <v>36705.35</v>
      </c>
      <c r="E21" s="10" t="s">
        <v>35</v>
      </c>
      <c r="F21" s="15">
        <f>SUM(D348)</f>
        <v>60639.13</v>
      </c>
      <c r="G21" s="58">
        <f t="shared" si="0"/>
        <v>-13903.020000000004</v>
      </c>
    </row>
    <row r="22" spans="1:7" x14ac:dyDescent="0.3">
      <c r="A22" s="7" t="s">
        <v>60</v>
      </c>
      <c r="B22" s="8" t="s">
        <v>9</v>
      </c>
      <c r="C22" s="7" t="s">
        <v>61</v>
      </c>
      <c r="D22" s="9">
        <v>1757.88</v>
      </c>
      <c r="E22" s="20"/>
      <c r="F22" s="21">
        <f>SUM(F13:F21)</f>
        <v>4454422.8</v>
      </c>
      <c r="G22" s="60">
        <f>SUM(G13:G21)</f>
        <v>17637.070000000051</v>
      </c>
    </row>
    <row r="23" spans="1:7" x14ac:dyDescent="0.3">
      <c r="A23" s="7" t="s">
        <v>62</v>
      </c>
      <c r="B23" s="8" t="s">
        <v>9</v>
      </c>
      <c r="C23" s="7" t="s">
        <v>63</v>
      </c>
      <c r="D23" s="9">
        <v>189.94</v>
      </c>
    </row>
    <row r="24" spans="1:7" x14ac:dyDescent="0.3">
      <c r="A24" s="7" t="s">
        <v>64</v>
      </c>
      <c r="B24" s="8" t="s">
        <v>65</v>
      </c>
      <c r="C24" s="7" t="s">
        <v>66</v>
      </c>
      <c r="D24" s="9">
        <v>19275</v>
      </c>
      <c r="E24" s="61"/>
      <c r="F24" s="62" t="s">
        <v>69</v>
      </c>
      <c r="G24" s="63" t="s">
        <v>70</v>
      </c>
    </row>
    <row r="25" spans="1:7" x14ac:dyDescent="0.3">
      <c r="A25" s="24" t="s">
        <v>67</v>
      </c>
      <c r="B25" s="8" t="s">
        <v>9</v>
      </c>
      <c r="C25" s="24" t="s">
        <v>68</v>
      </c>
      <c r="D25" s="9">
        <v>48836.03</v>
      </c>
      <c r="E25" s="64"/>
      <c r="F25" s="65" t="s">
        <v>77</v>
      </c>
      <c r="G25" s="66">
        <v>45107</v>
      </c>
    </row>
    <row r="26" spans="1:7" x14ac:dyDescent="0.3">
      <c r="A26" s="24" t="s">
        <v>75</v>
      </c>
      <c r="B26" s="8" t="s">
        <v>9</v>
      </c>
      <c r="C26" s="24" t="s">
        <v>76</v>
      </c>
      <c r="D26" s="9">
        <v>16201.84</v>
      </c>
      <c r="E26" s="64" t="s">
        <v>11</v>
      </c>
      <c r="F26" s="67">
        <v>2774444.05</v>
      </c>
      <c r="G26" s="68">
        <f t="shared" ref="G26:G34" si="1">SUM(F26+G13)</f>
        <v>2964815.4899999998</v>
      </c>
    </row>
    <row r="27" spans="1:7" x14ac:dyDescent="0.3">
      <c r="A27" s="7" t="s">
        <v>78</v>
      </c>
      <c r="B27" s="8" t="s">
        <v>79</v>
      </c>
      <c r="C27" s="7" t="s">
        <v>80</v>
      </c>
      <c r="D27" s="9">
        <v>54363</v>
      </c>
      <c r="E27" s="64" t="s">
        <v>14</v>
      </c>
      <c r="F27" s="67">
        <v>298978.12</v>
      </c>
      <c r="G27" s="68">
        <f t="shared" si="1"/>
        <v>302426.20000000007</v>
      </c>
    </row>
    <row r="28" spans="1:7" x14ac:dyDescent="0.3">
      <c r="A28" s="7" t="s">
        <v>81</v>
      </c>
      <c r="B28" s="25">
        <v>30</v>
      </c>
      <c r="C28" s="7" t="s">
        <v>82</v>
      </c>
      <c r="D28" s="9">
        <v>1871</v>
      </c>
      <c r="E28" s="64" t="s">
        <v>86</v>
      </c>
      <c r="F28" s="67">
        <v>16491.03</v>
      </c>
      <c r="G28" s="68">
        <f t="shared" si="1"/>
        <v>17038.059999999969</v>
      </c>
    </row>
    <row r="29" spans="1:7" x14ac:dyDescent="0.3">
      <c r="A29" s="7" t="s">
        <v>83</v>
      </c>
      <c r="B29" s="8" t="s">
        <v>84</v>
      </c>
      <c r="C29" s="7" t="s">
        <v>85</v>
      </c>
      <c r="D29" s="9">
        <v>46903</v>
      </c>
      <c r="E29" s="64" t="s">
        <v>20</v>
      </c>
      <c r="F29" s="67">
        <v>467590.27</v>
      </c>
      <c r="G29" s="68">
        <f t="shared" si="1"/>
        <v>479484.78000000009</v>
      </c>
    </row>
    <row r="30" spans="1:7" x14ac:dyDescent="0.3">
      <c r="A30" s="7" t="s">
        <v>87</v>
      </c>
      <c r="B30" s="8" t="s">
        <v>88</v>
      </c>
      <c r="C30" s="7" t="s">
        <v>89</v>
      </c>
      <c r="D30" s="9">
        <v>6594</v>
      </c>
      <c r="E30" s="64" t="s">
        <v>23</v>
      </c>
      <c r="F30" s="67">
        <v>108353.69</v>
      </c>
      <c r="G30" s="68">
        <f t="shared" si="1"/>
        <v>121555.8</v>
      </c>
    </row>
    <row r="31" spans="1:7" x14ac:dyDescent="0.3">
      <c r="A31" s="7" t="s">
        <v>90</v>
      </c>
      <c r="B31" s="8" t="s">
        <v>9</v>
      </c>
      <c r="C31" s="7" t="s">
        <v>91</v>
      </c>
      <c r="D31" s="9">
        <v>4197.49</v>
      </c>
      <c r="E31" s="64" t="s">
        <v>94</v>
      </c>
      <c r="F31" s="67">
        <v>113690.66</v>
      </c>
      <c r="G31" s="68">
        <f t="shared" si="1"/>
        <v>112680.70000000001</v>
      </c>
    </row>
    <row r="32" spans="1:7" x14ac:dyDescent="0.3">
      <c r="A32" s="7" t="s">
        <v>92</v>
      </c>
      <c r="B32" s="8" t="s">
        <v>9</v>
      </c>
      <c r="C32" s="7" t="s">
        <v>93</v>
      </c>
      <c r="D32" s="9">
        <v>15660.630000000001</v>
      </c>
      <c r="E32" s="64" t="s">
        <v>29</v>
      </c>
      <c r="F32" s="67">
        <v>89127.92</v>
      </c>
      <c r="G32" s="68">
        <f t="shared" si="1"/>
        <v>1.4551915228366852E-11</v>
      </c>
    </row>
    <row r="33" spans="1:7" x14ac:dyDescent="0.3">
      <c r="A33" s="7" t="s">
        <v>95</v>
      </c>
      <c r="B33" s="26">
        <v>4</v>
      </c>
      <c r="C33" s="7" t="s">
        <v>96</v>
      </c>
      <c r="D33" s="9">
        <v>13650</v>
      </c>
      <c r="E33" s="64" t="s">
        <v>32</v>
      </c>
      <c r="F33" s="67">
        <v>192349.28</v>
      </c>
      <c r="G33" s="68">
        <f t="shared" si="1"/>
        <v>94564.079999999987</v>
      </c>
    </row>
    <row r="34" spans="1:7" ht="15.65" x14ac:dyDescent="0.35">
      <c r="A34" s="7" t="s">
        <v>95</v>
      </c>
      <c r="B34" s="26">
        <v>22</v>
      </c>
      <c r="C34" s="7" t="s">
        <v>97</v>
      </c>
      <c r="D34" s="9">
        <v>2333.23</v>
      </c>
      <c r="E34" s="64" t="s">
        <v>35</v>
      </c>
      <c r="F34" s="69">
        <v>101466.29</v>
      </c>
      <c r="G34" s="70">
        <f t="shared" si="1"/>
        <v>87563.26999999999</v>
      </c>
    </row>
    <row r="35" spans="1:7" x14ac:dyDescent="0.3">
      <c r="A35" s="7" t="s">
        <v>98</v>
      </c>
      <c r="B35" s="26">
        <v>30</v>
      </c>
      <c r="C35" s="7" t="s">
        <v>99</v>
      </c>
      <c r="D35" s="9">
        <v>7905</v>
      </c>
      <c r="E35" s="71"/>
      <c r="F35" s="59">
        <v>4162491.3099999996</v>
      </c>
      <c r="G35" s="72">
        <f>SUM(G26:G34)</f>
        <v>4180128.3800000004</v>
      </c>
    </row>
    <row r="36" spans="1:7" x14ac:dyDescent="0.3">
      <c r="A36" s="7" t="s">
        <v>100</v>
      </c>
      <c r="B36" s="26">
        <v>30</v>
      </c>
      <c r="C36" s="7" t="s">
        <v>101</v>
      </c>
      <c r="D36" s="9">
        <v>810</v>
      </c>
    </row>
    <row r="37" spans="1:7" x14ac:dyDescent="0.3">
      <c r="A37" s="27"/>
      <c r="B37" s="28"/>
      <c r="C37" s="27" t="s">
        <v>102</v>
      </c>
      <c r="D37" s="29">
        <f>SUM(D2:D36)</f>
        <v>3115549.1500000004</v>
      </c>
    </row>
    <row r="38" spans="1:7" x14ac:dyDescent="0.3">
      <c r="A38" s="7"/>
      <c r="B38" s="8"/>
      <c r="C38" s="7"/>
      <c r="D38" s="9"/>
    </row>
    <row r="39" spans="1:7" x14ac:dyDescent="0.3">
      <c r="A39" s="13" t="s">
        <v>103</v>
      </c>
      <c r="B39" s="16" t="s">
        <v>9</v>
      </c>
      <c r="C39" s="13" t="s">
        <v>104</v>
      </c>
      <c r="D39" s="14">
        <v>239306.91</v>
      </c>
    </row>
    <row r="40" spans="1:7" x14ac:dyDescent="0.3">
      <c r="A40" s="13" t="s">
        <v>105</v>
      </c>
      <c r="B40" s="16" t="s">
        <v>9</v>
      </c>
      <c r="C40" s="13" t="s">
        <v>106</v>
      </c>
      <c r="D40" s="14">
        <v>41143.160000000003</v>
      </c>
    </row>
    <row r="41" spans="1:7" x14ac:dyDescent="0.3">
      <c r="A41" s="13" t="s">
        <v>626</v>
      </c>
      <c r="B41" s="16" t="s">
        <v>9</v>
      </c>
      <c r="C41" s="13" t="s">
        <v>628</v>
      </c>
      <c r="D41" s="14">
        <v>0</v>
      </c>
    </row>
    <row r="42" spans="1:7" x14ac:dyDescent="0.3">
      <c r="A42" s="7" t="s">
        <v>107</v>
      </c>
      <c r="B42" s="8" t="s">
        <v>9</v>
      </c>
      <c r="C42" s="7" t="s">
        <v>25</v>
      </c>
      <c r="D42" s="9">
        <v>5592.62</v>
      </c>
    </row>
    <row r="43" spans="1:7" x14ac:dyDescent="0.3">
      <c r="A43" s="7" t="s">
        <v>108</v>
      </c>
      <c r="B43" s="8" t="s">
        <v>9</v>
      </c>
      <c r="C43" s="7" t="s">
        <v>109</v>
      </c>
      <c r="D43" s="9">
        <v>653.16</v>
      </c>
    </row>
    <row r="44" spans="1:7" x14ac:dyDescent="0.3">
      <c r="A44" s="7" t="s">
        <v>110</v>
      </c>
      <c r="B44" s="8" t="s">
        <v>9</v>
      </c>
      <c r="C44" s="7" t="s">
        <v>57</v>
      </c>
      <c r="D44" s="9">
        <v>115461.56</v>
      </c>
    </row>
    <row r="45" spans="1:7" x14ac:dyDescent="0.3">
      <c r="A45" s="24" t="s">
        <v>111</v>
      </c>
      <c r="B45" s="26">
        <v>1</v>
      </c>
      <c r="C45" s="7" t="s">
        <v>112</v>
      </c>
      <c r="D45" s="9">
        <v>3600</v>
      </c>
    </row>
    <row r="46" spans="1:7" x14ac:dyDescent="0.3">
      <c r="A46" s="27"/>
      <c r="B46" s="28"/>
      <c r="C46" s="27" t="s">
        <v>113</v>
      </c>
      <c r="D46" s="29">
        <f>SUM(D39:D45)</f>
        <v>405757.41</v>
      </c>
    </row>
    <row r="47" spans="1:7" x14ac:dyDescent="0.3">
      <c r="A47" s="7"/>
      <c r="B47" s="8"/>
      <c r="C47" s="7"/>
      <c r="D47" s="9"/>
    </row>
    <row r="48" spans="1:7" x14ac:dyDescent="0.3">
      <c r="A48" s="13" t="s">
        <v>114</v>
      </c>
      <c r="B48" s="16" t="s">
        <v>9</v>
      </c>
      <c r="C48" s="13" t="s">
        <v>104</v>
      </c>
      <c r="D48" s="14">
        <v>272773.12</v>
      </c>
    </row>
    <row r="49" spans="1:5" x14ac:dyDescent="0.3">
      <c r="A49" s="7" t="s">
        <v>115</v>
      </c>
      <c r="B49" s="8" t="s">
        <v>9</v>
      </c>
      <c r="C49" s="7" t="s">
        <v>25</v>
      </c>
      <c r="D49" s="9">
        <v>51.91</v>
      </c>
    </row>
    <row r="50" spans="1:5" x14ac:dyDescent="0.3">
      <c r="A50" s="27"/>
      <c r="B50" s="28"/>
      <c r="C50" s="27" t="s">
        <v>116</v>
      </c>
      <c r="D50" s="29">
        <f>SUM(D48:D49)</f>
        <v>272825.02999999997</v>
      </c>
    </row>
    <row r="51" spans="1:5" x14ac:dyDescent="0.3">
      <c r="A51" s="7"/>
      <c r="B51" s="8"/>
      <c r="C51" s="7"/>
      <c r="D51" s="9"/>
    </row>
    <row r="52" spans="1:5" x14ac:dyDescent="0.3">
      <c r="A52" s="13" t="s">
        <v>117</v>
      </c>
      <c r="B52" s="16" t="s">
        <v>9</v>
      </c>
      <c r="C52" s="13" t="s">
        <v>104</v>
      </c>
      <c r="D52" s="14">
        <v>137617.79</v>
      </c>
    </row>
    <row r="53" spans="1:5" x14ac:dyDescent="0.3">
      <c r="A53" s="13" t="s">
        <v>627</v>
      </c>
      <c r="B53" s="16" t="s">
        <v>9</v>
      </c>
      <c r="C53" s="13" t="s">
        <v>628</v>
      </c>
      <c r="D53" s="14">
        <v>17488.2</v>
      </c>
    </row>
    <row r="54" spans="1:5" x14ac:dyDescent="0.3">
      <c r="A54" s="7" t="s">
        <v>118</v>
      </c>
      <c r="B54" s="8" t="s">
        <v>9</v>
      </c>
      <c r="C54" s="7" t="s">
        <v>25</v>
      </c>
      <c r="D54" s="9">
        <v>8694.42</v>
      </c>
    </row>
    <row r="55" spans="1:5" x14ac:dyDescent="0.3">
      <c r="A55" s="7" t="s">
        <v>119</v>
      </c>
      <c r="B55" s="8" t="s">
        <v>9</v>
      </c>
      <c r="C55" s="7" t="s">
        <v>57</v>
      </c>
      <c r="D55" s="9">
        <v>0</v>
      </c>
    </row>
    <row r="56" spans="1:5" x14ac:dyDescent="0.3">
      <c r="A56" s="7" t="s">
        <v>120</v>
      </c>
      <c r="B56" s="8" t="s">
        <v>9</v>
      </c>
      <c r="C56" s="7" t="s">
        <v>121</v>
      </c>
      <c r="D56" s="9">
        <v>46934.950000000004</v>
      </c>
    </row>
    <row r="57" spans="1:5" x14ac:dyDescent="0.3">
      <c r="A57" s="7" t="s">
        <v>122</v>
      </c>
      <c r="B57" s="8" t="s">
        <v>9</v>
      </c>
      <c r="C57" s="7" t="s">
        <v>123</v>
      </c>
      <c r="D57" s="9">
        <v>65854.75</v>
      </c>
    </row>
    <row r="58" spans="1:5" x14ac:dyDescent="0.3">
      <c r="A58" s="27"/>
      <c r="B58" s="28"/>
      <c r="C58" s="27" t="s">
        <v>124</v>
      </c>
      <c r="D58" s="29">
        <f t="shared" ref="D58" si="2">SUM(D52:D57)</f>
        <v>276590.11000000004</v>
      </c>
    </row>
    <row r="59" spans="1:5" x14ac:dyDescent="0.3">
      <c r="A59" s="7"/>
      <c r="B59" s="8"/>
      <c r="C59" s="7"/>
      <c r="D59" s="9"/>
      <c r="E59" s="22" t="s">
        <v>7</v>
      </c>
    </row>
    <row r="60" spans="1:5" x14ac:dyDescent="0.3">
      <c r="A60" s="13" t="s">
        <v>125</v>
      </c>
      <c r="B60" s="16" t="s">
        <v>9</v>
      </c>
      <c r="C60" s="13" t="s">
        <v>104</v>
      </c>
      <c r="D60" s="14">
        <v>36614.870000000003</v>
      </c>
      <c r="E60" s="22" t="s">
        <v>7</v>
      </c>
    </row>
    <row r="61" spans="1:5" x14ac:dyDescent="0.3">
      <c r="A61" s="7" t="s">
        <v>126</v>
      </c>
      <c r="B61" s="8" t="s">
        <v>9</v>
      </c>
      <c r="C61" s="7" t="s">
        <v>127</v>
      </c>
      <c r="D61" s="9">
        <v>4000</v>
      </c>
    </row>
    <row r="62" spans="1:5" x14ac:dyDescent="0.3">
      <c r="A62" s="7" t="s">
        <v>128</v>
      </c>
      <c r="B62" s="8" t="s">
        <v>9</v>
      </c>
      <c r="C62" s="7" t="s">
        <v>25</v>
      </c>
      <c r="D62" s="9">
        <v>51.77</v>
      </c>
    </row>
    <row r="63" spans="1:5" x14ac:dyDescent="0.3">
      <c r="A63" s="7" t="s">
        <v>129</v>
      </c>
      <c r="B63" s="26">
        <v>31</v>
      </c>
      <c r="C63" s="7" t="s">
        <v>130</v>
      </c>
      <c r="D63" s="9">
        <v>1112</v>
      </c>
    </row>
    <row r="64" spans="1:5" x14ac:dyDescent="0.3">
      <c r="A64" s="7" t="s">
        <v>131</v>
      </c>
      <c r="B64" s="26">
        <v>30</v>
      </c>
      <c r="C64" s="7" t="s">
        <v>132</v>
      </c>
      <c r="D64" s="9">
        <v>582</v>
      </c>
    </row>
    <row r="65" spans="1:5" x14ac:dyDescent="0.3">
      <c r="A65" s="27"/>
      <c r="B65" s="28"/>
      <c r="C65" s="27" t="s">
        <v>23</v>
      </c>
      <c r="D65" s="29">
        <f t="shared" ref="D65" si="3">SUM(D60:D64)</f>
        <v>42360.639999999999</v>
      </c>
    </row>
    <row r="66" spans="1:5" x14ac:dyDescent="0.3">
      <c r="A66" s="7"/>
      <c r="B66" s="8"/>
      <c r="C66" s="7"/>
      <c r="D66" s="9"/>
    </row>
    <row r="67" spans="1:5" x14ac:dyDescent="0.3">
      <c r="A67" s="13" t="s">
        <v>133</v>
      </c>
      <c r="B67" s="16" t="s">
        <v>9</v>
      </c>
      <c r="C67" s="13" t="s">
        <v>104</v>
      </c>
      <c r="D67" s="14">
        <v>49136.090000000004</v>
      </c>
    </row>
    <row r="68" spans="1:5" x14ac:dyDescent="0.3">
      <c r="A68" s="7" t="s">
        <v>134</v>
      </c>
      <c r="B68" s="8" t="s">
        <v>9</v>
      </c>
      <c r="C68" s="7" t="s">
        <v>135</v>
      </c>
      <c r="D68" s="9">
        <v>4500</v>
      </c>
    </row>
    <row r="69" spans="1:5" x14ac:dyDescent="0.3">
      <c r="A69" s="7" t="s">
        <v>136</v>
      </c>
      <c r="B69" s="8" t="s">
        <v>9</v>
      </c>
      <c r="C69" s="7" t="s">
        <v>25</v>
      </c>
      <c r="D69" s="9">
        <v>54.87</v>
      </c>
    </row>
    <row r="70" spans="1:5" x14ac:dyDescent="0.3">
      <c r="A70" s="7" t="s">
        <v>137</v>
      </c>
      <c r="B70" s="26">
        <v>31</v>
      </c>
      <c r="C70" s="7" t="s">
        <v>138</v>
      </c>
      <c r="D70" s="9">
        <v>1454</v>
      </c>
    </row>
    <row r="71" spans="1:5" x14ac:dyDescent="0.3">
      <c r="A71" s="7" t="s">
        <v>139</v>
      </c>
      <c r="B71" s="26">
        <v>30</v>
      </c>
      <c r="C71" s="7" t="s">
        <v>140</v>
      </c>
      <c r="D71" s="9">
        <v>634</v>
      </c>
    </row>
    <row r="72" spans="1:5" x14ac:dyDescent="0.3">
      <c r="A72" s="7" t="s">
        <v>141</v>
      </c>
      <c r="B72" s="26">
        <v>22</v>
      </c>
      <c r="C72" s="7" t="s">
        <v>142</v>
      </c>
      <c r="D72" s="9">
        <v>159</v>
      </c>
    </row>
    <row r="73" spans="1:5" x14ac:dyDescent="0.3">
      <c r="A73" s="27"/>
      <c r="B73" s="28"/>
      <c r="C73" s="27" t="s">
        <v>143</v>
      </c>
      <c r="D73" s="29">
        <f t="shared" ref="D73" si="4">SUM(D67:D72)</f>
        <v>55937.960000000006</v>
      </c>
    </row>
    <row r="74" spans="1:5" x14ac:dyDescent="0.3">
      <c r="A74" s="7"/>
      <c r="B74" s="8"/>
      <c r="C74" s="7"/>
      <c r="D74" s="9"/>
    </row>
    <row r="75" spans="1:5" x14ac:dyDescent="0.3">
      <c r="A75" s="7" t="s">
        <v>144</v>
      </c>
      <c r="B75" s="8" t="s">
        <v>9</v>
      </c>
      <c r="C75" s="7" t="s">
        <v>25</v>
      </c>
      <c r="D75" s="9">
        <v>2.02</v>
      </c>
    </row>
    <row r="76" spans="1:5" x14ac:dyDescent="0.3">
      <c r="A76" s="7" t="s">
        <v>145</v>
      </c>
      <c r="B76" s="8" t="s">
        <v>9</v>
      </c>
      <c r="C76" s="7" t="s">
        <v>146</v>
      </c>
      <c r="D76" s="9">
        <v>131390.64000000001</v>
      </c>
      <c r="E76" s="22" t="s">
        <v>7</v>
      </c>
    </row>
    <row r="77" spans="1:5" x14ac:dyDescent="0.3">
      <c r="A77" s="7" t="s">
        <v>147</v>
      </c>
      <c r="B77" s="8" t="s">
        <v>9</v>
      </c>
      <c r="C77" s="7" t="s">
        <v>148</v>
      </c>
      <c r="D77" s="9">
        <v>91305.36</v>
      </c>
    </row>
    <row r="78" spans="1:5" x14ac:dyDescent="0.3">
      <c r="A78" s="27"/>
      <c r="B78" s="28"/>
      <c r="C78" s="27" t="s">
        <v>149</v>
      </c>
      <c r="D78" s="29">
        <f t="shared" ref="D78" si="5">SUM(D75:D77)</f>
        <v>222698.02000000002</v>
      </c>
    </row>
    <row r="79" spans="1:5" x14ac:dyDescent="0.3">
      <c r="A79" s="7"/>
      <c r="B79" s="8"/>
      <c r="C79" s="7"/>
      <c r="D79" s="9"/>
    </row>
    <row r="80" spans="1:5" x14ac:dyDescent="0.3">
      <c r="A80" s="13" t="s">
        <v>150</v>
      </c>
      <c r="B80" s="16" t="s">
        <v>9</v>
      </c>
      <c r="C80" s="13" t="s">
        <v>104</v>
      </c>
      <c r="D80" s="14">
        <v>33550.910000000003</v>
      </c>
    </row>
    <row r="81" spans="1:5" x14ac:dyDescent="0.3">
      <c r="A81" s="7" t="s">
        <v>151</v>
      </c>
      <c r="B81" s="8" t="s">
        <v>9</v>
      </c>
      <c r="C81" s="7" t="s">
        <v>25</v>
      </c>
      <c r="D81" s="9">
        <v>54.530000000000008</v>
      </c>
    </row>
    <row r="82" spans="1:5" x14ac:dyDescent="0.3">
      <c r="A82" s="27"/>
      <c r="B82" s="28"/>
      <c r="C82" s="27" t="s">
        <v>152</v>
      </c>
      <c r="D82" s="29">
        <f t="shared" ref="D82" si="6">SUM(D80:D81)</f>
        <v>33605.440000000002</v>
      </c>
    </row>
    <row r="83" spans="1:5" x14ac:dyDescent="0.3">
      <c r="A83" s="7"/>
      <c r="B83" s="8"/>
      <c r="C83" s="7"/>
      <c r="D83" s="9"/>
    </row>
    <row r="84" spans="1:5" x14ac:dyDescent="0.3">
      <c r="A84" s="13" t="s">
        <v>153</v>
      </c>
      <c r="B84" s="16" t="s">
        <v>9</v>
      </c>
      <c r="C84" s="13" t="s">
        <v>104</v>
      </c>
      <c r="D84" s="14">
        <v>46693.389999999992</v>
      </c>
    </row>
    <row r="85" spans="1:5" x14ac:dyDescent="0.3">
      <c r="A85" s="7" t="s">
        <v>154</v>
      </c>
      <c r="B85" s="8" t="s">
        <v>9</v>
      </c>
      <c r="C85" s="7" t="s">
        <v>155</v>
      </c>
      <c r="D85" s="9">
        <v>42.72</v>
      </c>
    </row>
    <row r="86" spans="1:5" x14ac:dyDescent="0.3">
      <c r="A86" s="27"/>
      <c r="B86" s="30"/>
      <c r="C86" s="27" t="s">
        <v>156</v>
      </c>
      <c r="D86" s="29">
        <f t="shared" ref="D86" si="7">SUM(D84:D85)</f>
        <v>46736.109999999993</v>
      </c>
    </row>
    <row r="87" spans="1:5" x14ac:dyDescent="0.3">
      <c r="A87" s="87"/>
      <c r="B87" s="88" t="s">
        <v>7</v>
      </c>
      <c r="C87" s="83" t="s">
        <v>157</v>
      </c>
      <c r="D87" s="89">
        <f t="shared" ref="D87" si="8">SUM(D37,D46,D50,D58,D65,D73,D78,D82,D86)</f>
        <v>4472059.870000001</v>
      </c>
      <c r="E87" s="90"/>
    </row>
    <row r="88" spans="1:5" x14ac:dyDescent="0.3">
      <c r="A88" s="1" t="s">
        <v>158</v>
      </c>
      <c r="B88" s="2" t="s">
        <v>1</v>
      </c>
      <c r="C88" s="1" t="s">
        <v>2</v>
      </c>
      <c r="D88" s="35" t="s">
        <v>159</v>
      </c>
    </row>
    <row r="89" spans="1:5" x14ac:dyDescent="0.3">
      <c r="A89" s="7" t="s">
        <v>162</v>
      </c>
      <c r="B89" s="26" t="s">
        <v>9</v>
      </c>
      <c r="C89" s="7" t="s">
        <v>163</v>
      </c>
      <c r="D89" s="9">
        <v>719341.46000000008</v>
      </c>
    </row>
    <row r="90" spans="1:5" x14ac:dyDescent="0.3">
      <c r="A90" s="7" t="s">
        <v>164</v>
      </c>
      <c r="B90" s="26">
        <v>22</v>
      </c>
      <c r="C90" s="7" t="s">
        <v>165</v>
      </c>
      <c r="D90" s="9">
        <v>12225</v>
      </c>
    </row>
    <row r="91" spans="1:5" x14ac:dyDescent="0.3">
      <c r="A91" s="7" t="s">
        <v>166</v>
      </c>
      <c r="B91" s="26">
        <v>22</v>
      </c>
      <c r="C91" s="7" t="s">
        <v>167</v>
      </c>
      <c r="D91" s="9">
        <v>1100</v>
      </c>
    </row>
    <row r="92" spans="1:5" x14ac:dyDescent="0.3">
      <c r="A92" s="7" t="s">
        <v>168</v>
      </c>
      <c r="B92" s="26">
        <v>1</v>
      </c>
      <c r="C92" s="7" t="s">
        <v>169</v>
      </c>
      <c r="D92" s="9">
        <v>69367.010000000009</v>
      </c>
    </row>
    <row r="93" spans="1:5" x14ac:dyDescent="0.3">
      <c r="A93" s="7" t="s">
        <v>170</v>
      </c>
      <c r="B93" s="26" t="s">
        <v>9</v>
      </c>
      <c r="C93" s="7" t="s">
        <v>171</v>
      </c>
      <c r="D93" s="9">
        <v>51020.840000000004</v>
      </c>
    </row>
    <row r="94" spans="1:5" x14ac:dyDescent="0.3">
      <c r="A94" s="7" t="s">
        <v>172</v>
      </c>
      <c r="B94" s="26">
        <v>1</v>
      </c>
      <c r="C94" s="7" t="s">
        <v>173</v>
      </c>
      <c r="D94" s="9">
        <v>1144.51</v>
      </c>
    </row>
    <row r="95" spans="1:5" x14ac:dyDescent="0.3">
      <c r="A95" s="7" t="s">
        <v>174</v>
      </c>
      <c r="B95" s="26">
        <v>1</v>
      </c>
      <c r="C95" s="7" t="s">
        <v>175</v>
      </c>
      <c r="D95" s="9">
        <v>78078.360000000015</v>
      </c>
    </row>
    <row r="96" spans="1:5" x14ac:dyDescent="0.3">
      <c r="A96" s="7" t="s">
        <v>174</v>
      </c>
      <c r="B96" s="26">
        <v>22</v>
      </c>
      <c r="C96" s="7" t="s">
        <v>176</v>
      </c>
      <c r="D96" s="9">
        <v>2964.85</v>
      </c>
    </row>
    <row r="97" spans="1:7" x14ac:dyDescent="0.3">
      <c r="A97" s="7" t="s">
        <v>177</v>
      </c>
      <c r="B97" s="26" t="s">
        <v>9</v>
      </c>
      <c r="C97" s="7" t="s">
        <v>178</v>
      </c>
      <c r="D97" s="9">
        <v>5798.31</v>
      </c>
    </row>
    <row r="98" spans="1:7" x14ac:dyDescent="0.3">
      <c r="A98" s="7" t="s">
        <v>177</v>
      </c>
      <c r="B98" s="26">
        <v>22</v>
      </c>
      <c r="C98" s="7" t="s">
        <v>179</v>
      </c>
      <c r="D98" s="9">
        <v>100.28999999999999</v>
      </c>
      <c r="E98" s="22" t="s">
        <v>7</v>
      </c>
    </row>
    <row r="99" spans="1:7" x14ac:dyDescent="0.3">
      <c r="A99" s="7" t="s">
        <v>180</v>
      </c>
      <c r="B99" s="26" t="s">
        <v>9</v>
      </c>
      <c r="C99" s="7" t="s">
        <v>181</v>
      </c>
      <c r="D99" s="9">
        <v>498.84999999999997</v>
      </c>
    </row>
    <row r="100" spans="1:7" x14ac:dyDescent="0.3">
      <c r="A100" s="7" t="s">
        <v>182</v>
      </c>
      <c r="B100" s="26">
        <v>1</v>
      </c>
      <c r="C100" s="7" t="s">
        <v>183</v>
      </c>
      <c r="D100" s="9">
        <v>126129.04000000001</v>
      </c>
    </row>
    <row r="101" spans="1:7" x14ac:dyDescent="0.3">
      <c r="A101" s="7" t="s">
        <v>184</v>
      </c>
      <c r="B101" s="26" t="s">
        <v>9</v>
      </c>
      <c r="C101" s="7" t="s">
        <v>185</v>
      </c>
      <c r="D101" s="9">
        <v>1000</v>
      </c>
    </row>
    <row r="102" spans="1:7" x14ac:dyDescent="0.3">
      <c r="A102" s="7" t="s">
        <v>186</v>
      </c>
      <c r="B102" s="26" t="s">
        <v>9</v>
      </c>
      <c r="C102" s="7" t="s">
        <v>187</v>
      </c>
      <c r="D102" s="9">
        <v>23644.11</v>
      </c>
    </row>
    <row r="103" spans="1:7" x14ac:dyDescent="0.3">
      <c r="A103" s="7" t="s">
        <v>188</v>
      </c>
      <c r="B103" s="26" t="s">
        <v>9</v>
      </c>
      <c r="C103" s="7" t="s">
        <v>189</v>
      </c>
      <c r="D103" s="9">
        <v>1782.5400000000002</v>
      </c>
      <c r="E103" s="22" t="s">
        <v>7</v>
      </c>
    </row>
    <row r="104" spans="1:7" x14ac:dyDescent="0.3">
      <c r="A104" s="7" t="s">
        <v>190</v>
      </c>
      <c r="B104" s="26" t="s">
        <v>9</v>
      </c>
      <c r="C104" s="7" t="s">
        <v>191</v>
      </c>
      <c r="D104" s="9">
        <v>5004.91</v>
      </c>
    </row>
    <row r="105" spans="1:7" x14ac:dyDescent="0.3">
      <c r="A105" s="7" t="s">
        <v>192</v>
      </c>
      <c r="B105" s="26">
        <v>1</v>
      </c>
      <c r="C105" s="7" t="s">
        <v>193</v>
      </c>
      <c r="D105" s="9">
        <v>7439.85</v>
      </c>
    </row>
    <row r="106" spans="1:7" x14ac:dyDescent="0.3">
      <c r="A106" s="7" t="s">
        <v>194</v>
      </c>
      <c r="B106" s="26">
        <v>1</v>
      </c>
      <c r="C106" s="7" t="s">
        <v>195</v>
      </c>
      <c r="D106" s="9">
        <v>4373.0400000000009</v>
      </c>
    </row>
    <row r="107" spans="1:7" x14ac:dyDescent="0.3">
      <c r="A107" s="7" t="s">
        <v>196</v>
      </c>
      <c r="B107" s="26" t="s">
        <v>9</v>
      </c>
      <c r="C107" s="7" t="s">
        <v>197</v>
      </c>
      <c r="D107" s="9">
        <v>1158.26</v>
      </c>
    </row>
    <row r="108" spans="1:7" s="19" customFormat="1" x14ac:dyDescent="0.3">
      <c r="A108" s="7" t="s">
        <v>198</v>
      </c>
      <c r="B108" s="26" t="s">
        <v>9</v>
      </c>
      <c r="C108" s="7" t="s">
        <v>199</v>
      </c>
      <c r="D108" s="9">
        <v>80765.41</v>
      </c>
      <c r="E108" s="22"/>
      <c r="F108" s="23"/>
      <c r="G108" s="23"/>
    </row>
    <row r="109" spans="1:7" x14ac:dyDescent="0.3">
      <c r="A109" s="7" t="s">
        <v>198</v>
      </c>
      <c r="B109" s="26">
        <v>31</v>
      </c>
      <c r="C109" s="7" t="s">
        <v>612</v>
      </c>
      <c r="D109" s="14">
        <v>256.70999999999998</v>
      </c>
    </row>
    <row r="110" spans="1:7" x14ac:dyDescent="0.3">
      <c r="A110" s="7" t="s">
        <v>198</v>
      </c>
      <c r="B110" s="26">
        <v>4</v>
      </c>
      <c r="C110" s="7" t="s">
        <v>96</v>
      </c>
      <c r="D110" s="9">
        <v>2342</v>
      </c>
    </row>
    <row r="111" spans="1:7" x14ac:dyDescent="0.3">
      <c r="A111" s="7" t="s">
        <v>198</v>
      </c>
      <c r="B111" s="26">
        <v>22</v>
      </c>
      <c r="C111" s="7" t="s">
        <v>201</v>
      </c>
      <c r="D111" s="9">
        <v>26</v>
      </c>
    </row>
    <row r="112" spans="1:7" x14ac:dyDescent="0.3">
      <c r="A112" s="7" t="s">
        <v>202</v>
      </c>
      <c r="B112" s="26" t="s">
        <v>9</v>
      </c>
      <c r="C112" s="7" t="s">
        <v>203</v>
      </c>
      <c r="D112" s="9">
        <v>2000.18</v>
      </c>
    </row>
    <row r="113" spans="1:4" x14ac:dyDescent="0.3">
      <c r="A113" s="7" t="s">
        <v>204</v>
      </c>
      <c r="B113" s="26" t="s">
        <v>9</v>
      </c>
      <c r="C113" s="7" t="s">
        <v>205</v>
      </c>
      <c r="D113" s="9">
        <v>1500</v>
      </c>
    </row>
    <row r="114" spans="1:4" x14ac:dyDescent="0.3">
      <c r="A114" s="7" t="s">
        <v>206</v>
      </c>
      <c r="B114" s="26" t="s">
        <v>9</v>
      </c>
      <c r="C114" s="7" t="s">
        <v>207</v>
      </c>
      <c r="D114" s="9">
        <v>22582.53</v>
      </c>
    </row>
    <row r="115" spans="1:4" x14ac:dyDescent="0.3">
      <c r="A115" s="7" t="s">
        <v>619</v>
      </c>
      <c r="B115" s="26">
        <v>1</v>
      </c>
      <c r="C115" s="7" t="s">
        <v>620</v>
      </c>
      <c r="D115" s="9">
        <v>11114.13</v>
      </c>
    </row>
    <row r="116" spans="1:4" x14ac:dyDescent="0.3">
      <c r="A116" s="24" t="s">
        <v>208</v>
      </c>
      <c r="B116" s="26">
        <v>1</v>
      </c>
      <c r="C116" s="24" t="s">
        <v>209</v>
      </c>
      <c r="D116" s="9">
        <v>2885.87</v>
      </c>
    </row>
    <row r="117" spans="1:4" x14ac:dyDescent="0.3">
      <c r="A117" s="7" t="s">
        <v>210</v>
      </c>
      <c r="B117" s="26" t="s">
        <v>9</v>
      </c>
      <c r="C117" s="7" t="s">
        <v>211</v>
      </c>
      <c r="D117" s="9">
        <v>148130.16999999998</v>
      </c>
    </row>
    <row r="118" spans="1:4" x14ac:dyDescent="0.3">
      <c r="A118" s="7" t="s">
        <v>212</v>
      </c>
      <c r="B118" s="26">
        <v>1</v>
      </c>
      <c r="C118" s="7" t="s">
        <v>213</v>
      </c>
      <c r="D118" s="9">
        <v>18559.61</v>
      </c>
    </row>
    <row r="119" spans="1:4" x14ac:dyDescent="0.3">
      <c r="A119" s="7" t="s">
        <v>212</v>
      </c>
      <c r="B119" s="26" t="s">
        <v>84</v>
      </c>
      <c r="C119" s="7" t="s">
        <v>214</v>
      </c>
      <c r="D119" s="9">
        <v>37114.79</v>
      </c>
    </row>
    <row r="120" spans="1:4" x14ac:dyDescent="0.3">
      <c r="A120" s="7" t="s">
        <v>215</v>
      </c>
      <c r="B120" s="26" t="s">
        <v>9</v>
      </c>
      <c r="C120" s="7" t="s">
        <v>216</v>
      </c>
      <c r="D120" s="9">
        <v>15962.199999999997</v>
      </c>
    </row>
    <row r="121" spans="1:4" x14ac:dyDescent="0.3">
      <c r="A121" s="7" t="s">
        <v>217</v>
      </c>
      <c r="B121" s="26" t="s">
        <v>9</v>
      </c>
      <c r="C121" s="7" t="s">
        <v>218</v>
      </c>
      <c r="D121" s="9">
        <v>1119.42</v>
      </c>
    </row>
    <row r="122" spans="1:4" x14ac:dyDescent="0.3">
      <c r="A122" s="7" t="s">
        <v>219</v>
      </c>
      <c r="B122" s="26">
        <v>1</v>
      </c>
      <c r="C122" s="7" t="s">
        <v>220</v>
      </c>
      <c r="D122" s="9">
        <v>102.59999999999998</v>
      </c>
    </row>
    <row r="123" spans="1:4" x14ac:dyDescent="0.3">
      <c r="A123" s="7" t="s">
        <v>221</v>
      </c>
      <c r="B123" s="26" t="s">
        <v>9</v>
      </c>
      <c r="C123" s="7" t="s">
        <v>222</v>
      </c>
      <c r="D123" s="9">
        <v>27728.37</v>
      </c>
    </row>
    <row r="124" spans="1:4" x14ac:dyDescent="0.3">
      <c r="A124" s="7" t="s">
        <v>223</v>
      </c>
      <c r="B124" s="26" t="s">
        <v>9</v>
      </c>
      <c r="C124" s="7" t="s">
        <v>224</v>
      </c>
      <c r="D124" s="9">
        <v>1253.79</v>
      </c>
    </row>
    <row r="125" spans="1:4" x14ac:dyDescent="0.3">
      <c r="A125" s="7" t="s">
        <v>223</v>
      </c>
      <c r="B125" s="26">
        <v>30</v>
      </c>
      <c r="C125" s="7" t="s">
        <v>224</v>
      </c>
      <c r="D125" s="9">
        <v>2526.9899999999998</v>
      </c>
    </row>
    <row r="126" spans="1:4" x14ac:dyDescent="0.3">
      <c r="A126" s="7" t="s">
        <v>225</v>
      </c>
      <c r="B126" s="26">
        <v>1</v>
      </c>
      <c r="C126" s="7" t="s">
        <v>226</v>
      </c>
      <c r="D126" s="9">
        <v>2871.54</v>
      </c>
    </row>
    <row r="127" spans="1:4" x14ac:dyDescent="0.3">
      <c r="A127" s="7" t="s">
        <v>227</v>
      </c>
      <c r="B127" s="26">
        <v>1</v>
      </c>
      <c r="C127" s="7" t="s">
        <v>228</v>
      </c>
      <c r="D127" s="9">
        <v>1806.87</v>
      </c>
    </row>
    <row r="128" spans="1:4" ht="13.95" customHeight="1" x14ac:dyDescent="0.3">
      <c r="A128" s="7" t="s">
        <v>229</v>
      </c>
      <c r="B128" s="26" t="s">
        <v>9</v>
      </c>
      <c r="C128" s="7" t="s">
        <v>230</v>
      </c>
      <c r="D128" s="9">
        <v>35029.82</v>
      </c>
    </row>
    <row r="129" spans="1:5" ht="13.95" customHeight="1" x14ac:dyDescent="0.3">
      <c r="A129" s="7" t="s">
        <v>231</v>
      </c>
      <c r="B129" s="26">
        <v>31</v>
      </c>
      <c r="C129" s="7" t="s">
        <v>232</v>
      </c>
      <c r="D129" s="9">
        <v>15000</v>
      </c>
    </row>
    <row r="130" spans="1:5" x14ac:dyDescent="0.3">
      <c r="A130" s="7" t="s">
        <v>233</v>
      </c>
      <c r="B130" s="26">
        <v>1</v>
      </c>
      <c r="C130" s="7" t="s">
        <v>634</v>
      </c>
      <c r="D130" s="9">
        <v>271.2</v>
      </c>
    </row>
    <row r="131" spans="1:5" x14ac:dyDescent="0.3">
      <c r="A131" s="24" t="s">
        <v>233</v>
      </c>
      <c r="B131" s="26">
        <v>31</v>
      </c>
      <c r="C131" s="24" t="s">
        <v>635</v>
      </c>
      <c r="D131" s="9">
        <v>17557.27</v>
      </c>
    </row>
    <row r="132" spans="1:5" x14ac:dyDescent="0.3">
      <c r="A132" s="7" t="s">
        <v>235</v>
      </c>
      <c r="B132" s="26" t="s">
        <v>9</v>
      </c>
      <c r="C132" s="7" t="s">
        <v>236</v>
      </c>
      <c r="D132" s="9">
        <v>3779.5699999999997</v>
      </c>
    </row>
    <row r="133" spans="1:5" x14ac:dyDescent="0.3">
      <c r="A133" s="7" t="s">
        <v>235</v>
      </c>
      <c r="B133" s="26">
        <v>31</v>
      </c>
      <c r="C133" s="7" t="s">
        <v>237</v>
      </c>
      <c r="D133" s="9">
        <v>3348.0099999999993</v>
      </c>
    </row>
    <row r="134" spans="1:5" x14ac:dyDescent="0.3">
      <c r="A134" s="7" t="s">
        <v>238</v>
      </c>
      <c r="B134" s="26" t="s">
        <v>9</v>
      </c>
      <c r="C134" s="7" t="s">
        <v>239</v>
      </c>
      <c r="D134" s="9">
        <v>264.39</v>
      </c>
    </row>
    <row r="135" spans="1:5" x14ac:dyDescent="0.3">
      <c r="A135" s="7" t="s">
        <v>238</v>
      </c>
      <c r="B135" s="26">
        <v>31</v>
      </c>
      <c r="C135" s="7" t="s">
        <v>240</v>
      </c>
      <c r="D135" s="9">
        <v>113.20000000000002</v>
      </c>
    </row>
    <row r="136" spans="1:5" x14ac:dyDescent="0.3">
      <c r="A136" s="7" t="s">
        <v>241</v>
      </c>
      <c r="B136" s="26" t="s">
        <v>9</v>
      </c>
      <c r="C136" s="7" t="s">
        <v>242</v>
      </c>
      <c r="D136" s="9">
        <v>23.420000000000005</v>
      </c>
    </row>
    <row r="137" spans="1:5" x14ac:dyDescent="0.3">
      <c r="A137" s="7" t="s">
        <v>241</v>
      </c>
      <c r="B137" s="26">
        <v>31</v>
      </c>
      <c r="C137" s="7" t="s">
        <v>243</v>
      </c>
      <c r="D137" s="9">
        <v>10.780000000000001</v>
      </c>
    </row>
    <row r="138" spans="1:5" x14ac:dyDescent="0.3">
      <c r="A138" s="7" t="s">
        <v>244</v>
      </c>
      <c r="B138" s="26">
        <v>1</v>
      </c>
      <c r="C138" s="7" t="s">
        <v>245</v>
      </c>
      <c r="D138" s="9">
        <v>1200</v>
      </c>
    </row>
    <row r="139" spans="1:5" x14ac:dyDescent="0.3">
      <c r="A139" s="7" t="s">
        <v>246</v>
      </c>
      <c r="B139" s="26">
        <v>31</v>
      </c>
      <c r="C139" s="7" t="s">
        <v>247</v>
      </c>
      <c r="D139" s="14">
        <v>1564</v>
      </c>
    </row>
    <row r="140" spans="1:5" x14ac:dyDescent="0.3">
      <c r="A140" s="7" t="s">
        <v>248</v>
      </c>
      <c r="B140" s="26">
        <v>1</v>
      </c>
      <c r="C140" s="7" t="s">
        <v>249</v>
      </c>
      <c r="D140" s="9">
        <v>1134.49</v>
      </c>
      <c r="E140" s="22" t="s">
        <v>7</v>
      </c>
    </row>
    <row r="141" spans="1:5" x14ac:dyDescent="0.3">
      <c r="A141" s="7" t="s">
        <v>248</v>
      </c>
      <c r="B141" s="26">
        <v>31</v>
      </c>
      <c r="C141" s="7" t="s">
        <v>250</v>
      </c>
      <c r="D141" s="14">
        <v>16990</v>
      </c>
    </row>
    <row r="142" spans="1:5" x14ac:dyDescent="0.3">
      <c r="A142" s="7" t="s">
        <v>251</v>
      </c>
      <c r="B142" s="26" t="s">
        <v>9</v>
      </c>
      <c r="C142" s="7" t="s">
        <v>252</v>
      </c>
      <c r="D142" s="9">
        <v>25642.98</v>
      </c>
    </row>
    <row r="143" spans="1:5" x14ac:dyDescent="0.3">
      <c r="A143" s="7" t="s">
        <v>253</v>
      </c>
      <c r="B143" s="26" t="s">
        <v>9</v>
      </c>
      <c r="C143" s="7" t="s">
        <v>254</v>
      </c>
      <c r="D143" s="9">
        <v>2824.48</v>
      </c>
    </row>
    <row r="144" spans="1:5" x14ac:dyDescent="0.3">
      <c r="A144" s="7" t="s">
        <v>255</v>
      </c>
      <c r="B144" s="26" t="s">
        <v>9</v>
      </c>
      <c r="C144" s="7" t="s">
        <v>256</v>
      </c>
      <c r="D144" s="9">
        <v>1467.5500000000002</v>
      </c>
    </row>
    <row r="145" spans="1:4" x14ac:dyDescent="0.3">
      <c r="A145" s="7" t="s">
        <v>257</v>
      </c>
      <c r="B145" s="26" t="s">
        <v>9</v>
      </c>
      <c r="C145" s="7" t="s">
        <v>258</v>
      </c>
      <c r="D145" s="9">
        <v>843.41999999999985</v>
      </c>
    </row>
    <row r="146" spans="1:4" x14ac:dyDescent="0.3">
      <c r="A146" s="7" t="s">
        <v>259</v>
      </c>
      <c r="B146" s="26" t="s">
        <v>9</v>
      </c>
      <c r="C146" s="7" t="s">
        <v>260</v>
      </c>
      <c r="D146" s="9">
        <v>1693.7899999999997</v>
      </c>
    </row>
    <row r="147" spans="1:4" x14ac:dyDescent="0.3">
      <c r="A147" s="7" t="s">
        <v>261</v>
      </c>
      <c r="B147" s="26" t="s">
        <v>9</v>
      </c>
      <c r="C147" s="7" t="s">
        <v>262</v>
      </c>
      <c r="D147" s="9">
        <v>1330</v>
      </c>
    </row>
    <row r="148" spans="1:4" x14ac:dyDescent="0.3">
      <c r="A148" s="7" t="s">
        <v>263</v>
      </c>
      <c r="B148" s="26" t="s">
        <v>9</v>
      </c>
      <c r="C148" s="7" t="s">
        <v>264</v>
      </c>
      <c r="D148" s="9">
        <v>376.41999999999996</v>
      </c>
    </row>
    <row r="149" spans="1:4" x14ac:dyDescent="0.3">
      <c r="A149" s="7" t="s">
        <v>265</v>
      </c>
      <c r="B149" s="26" t="s">
        <v>9</v>
      </c>
      <c r="C149" s="7" t="s">
        <v>266</v>
      </c>
      <c r="D149" s="9">
        <v>1107.3400000000001</v>
      </c>
    </row>
    <row r="150" spans="1:4" x14ac:dyDescent="0.3">
      <c r="A150" s="7" t="s">
        <v>267</v>
      </c>
      <c r="B150" s="26" t="s">
        <v>9</v>
      </c>
      <c r="C150" s="7" t="s">
        <v>268</v>
      </c>
      <c r="D150" s="9">
        <v>1506.3999999999996</v>
      </c>
    </row>
    <row r="151" spans="1:4" x14ac:dyDescent="0.3">
      <c r="A151" s="7" t="s">
        <v>269</v>
      </c>
      <c r="B151" s="26" t="s">
        <v>9</v>
      </c>
      <c r="C151" s="7" t="s">
        <v>270</v>
      </c>
      <c r="D151" s="9">
        <v>752.81</v>
      </c>
    </row>
    <row r="152" spans="1:4" x14ac:dyDescent="0.3">
      <c r="A152" s="7" t="s">
        <v>271</v>
      </c>
      <c r="B152" s="26" t="s">
        <v>9</v>
      </c>
      <c r="C152" s="7" t="s">
        <v>272</v>
      </c>
      <c r="D152" s="9">
        <v>752.81</v>
      </c>
    </row>
    <row r="153" spans="1:4" x14ac:dyDescent="0.3">
      <c r="A153" s="7" t="s">
        <v>273</v>
      </c>
      <c r="B153" s="26" t="s">
        <v>9</v>
      </c>
      <c r="C153" s="7" t="s">
        <v>274</v>
      </c>
      <c r="D153" s="9">
        <v>187.37999999999997</v>
      </c>
    </row>
    <row r="154" spans="1:4" x14ac:dyDescent="0.3">
      <c r="A154" s="7" t="s">
        <v>275</v>
      </c>
      <c r="B154" s="26" t="s">
        <v>9</v>
      </c>
      <c r="C154" s="7" t="s">
        <v>276</v>
      </c>
      <c r="D154" s="9">
        <v>376.43</v>
      </c>
    </row>
    <row r="155" spans="1:4" x14ac:dyDescent="0.3">
      <c r="A155" s="7" t="s">
        <v>277</v>
      </c>
      <c r="B155" s="26" t="s">
        <v>9</v>
      </c>
      <c r="C155" s="7" t="s">
        <v>278</v>
      </c>
      <c r="D155" s="9">
        <v>2070.1800000000003</v>
      </c>
    </row>
    <row r="156" spans="1:4" x14ac:dyDescent="0.3">
      <c r="A156" s="7" t="s">
        <v>279</v>
      </c>
      <c r="B156" s="26" t="s">
        <v>9</v>
      </c>
      <c r="C156" s="7" t="s">
        <v>280</v>
      </c>
      <c r="D156" s="9">
        <v>2188.87</v>
      </c>
    </row>
    <row r="157" spans="1:4" x14ac:dyDescent="0.3">
      <c r="A157" s="7" t="s">
        <v>281</v>
      </c>
      <c r="B157" s="26">
        <v>1</v>
      </c>
      <c r="C157" s="7" t="s">
        <v>282</v>
      </c>
      <c r="D157" s="9">
        <v>156.31</v>
      </c>
    </row>
    <row r="158" spans="1:4" x14ac:dyDescent="0.3">
      <c r="A158" s="7" t="s">
        <v>283</v>
      </c>
      <c r="B158" s="26">
        <v>1</v>
      </c>
      <c r="C158" s="7" t="s">
        <v>284</v>
      </c>
      <c r="D158" s="9">
        <v>1020</v>
      </c>
    </row>
    <row r="159" spans="1:4" x14ac:dyDescent="0.3">
      <c r="A159" s="7" t="s">
        <v>285</v>
      </c>
      <c r="B159" s="26" t="s">
        <v>9</v>
      </c>
      <c r="C159" s="7" t="s">
        <v>286</v>
      </c>
      <c r="D159" s="9">
        <v>7651.5599999999995</v>
      </c>
    </row>
    <row r="160" spans="1:4" x14ac:dyDescent="0.3">
      <c r="A160" s="7" t="s">
        <v>287</v>
      </c>
      <c r="B160" s="26" t="s">
        <v>9</v>
      </c>
      <c r="C160" s="7" t="s">
        <v>288</v>
      </c>
      <c r="D160" s="9">
        <v>960</v>
      </c>
    </row>
    <row r="161" spans="1:7" x14ac:dyDescent="0.3">
      <c r="A161" s="7" t="s">
        <v>289</v>
      </c>
      <c r="B161" s="26">
        <v>1</v>
      </c>
      <c r="C161" s="7" t="s">
        <v>290</v>
      </c>
      <c r="D161" s="9">
        <v>150.22999999999999</v>
      </c>
    </row>
    <row r="162" spans="1:7" x14ac:dyDescent="0.3">
      <c r="A162" s="7" t="s">
        <v>291</v>
      </c>
      <c r="B162" s="26" t="s">
        <v>9</v>
      </c>
      <c r="C162" s="7" t="s">
        <v>292</v>
      </c>
      <c r="D162" s="9">
        <v>12136.35</v>
      </c>
    </row>
    <row r="163" spans="1:7" x14ac:dyDescent="0.3">
      <c r="A163" s="7" t="s">
        <v>293</v>
      </c>
      <c r="B163" s="26" t="s">
        <v>9</v>
      </c>
      <c r="C163" s="7" t="s">
        <v>294</v>
      </c>
      <c r="D163" s="9">
        <v>1518.97</v>
      </c>
    </row>
    <row r="164" spans="1:7" x14ac:dyDescent="0.3">
      <c r="A164" s="7" t="s">
        <v>295</v>
      </c>
      <c r="B164" s="26" t="s">
        <v>9</v>
      </c>
      <c r="C164" s="7" t="s">
        <v>296</v>
      </c>
      <c r="D164" s="9">
        <v>3413.45</v>
      </c>
      <c r="E164" s="22" t="s">
        <v>7</v>
      </c>
    </row>
    <row r="165" spans="1:7" x14ac:dyDescent="0.3">
      <c r="A165" s="7" t="s">
        <v>297</v>
      </c>
      <c r="B165" s="26" t="s">
        <v>9</v>
      </c>
      <c r="C165" s="7" t="s">
        <v>298</v>
      </c>
      <c r="D165" s="9">
        <v>752.81</v>
      </c>
      <c r="E165" s="22" t="s">
        <v>7</v>
      </c>
    </row>
    <row r="166" spans="1:7" x14ac:dyDescent="0.3">
      <c r="A166" s="7" t="s">
        <v>299</v>
      </c>
      <c r="B166" s="26" t="s">
        <v>9</v>
      </c>
      <c r="C166" s="7" t="s">
        <v>300</v>
      </c>
      <c r="D166" s="9">
        <v>81.17</v>
      </c>
    </row>
    <row r="167" spans="1:7" s="19" customFormat="1" x14ac:dyDescent="0.3">
      <c r="A167" s="13" t="s">
        <v>301</v>
      </c>
      <c r="B167" s="36" t="s">
        <v>9</v>
      </c>
      <c r="C167" s="13" t="s">
        <v>302</v>
      </c>
      <c r="D167" s="14">
        <v>5.6499999999999995</v>
      </c>
      <c r="E167" s="38"/>
      <c r="F167" s="37"/>
      <c r="G167" s="37"/>
    </row>
    <row r="168" spans="1:7" s="19" customFormat="1" x14ac:dyDescent="0.3">
      <c r="A168" s="13" t="s">
        <v>629</v>
      </c>
      <c r="B168" s="36">
        <v>1</v>
      </c>
      <c r="C168" s="13" t="s">
        <v>630</v>
      </c>
      <c r="D168" s="14">
        <v>4172.07</v>
      </c>
      <c r="E168" s="38"/>
      <c r="F168" s="37"/>
      <c r="G168" s="37"/>
    </row>
    <row r="169" spans="1:7" s="19" customFormat="1" x14ac:dyDescent="0.3">
      <c r="A169" s="7" t="s">
        <v>303</v>
      </c>
      <c r="B169" s="26" t="s">
        <v>9</v>
      </c>
      <c r="C169" s="7" t="s">
        <v>304</v>
      </c>
      <c r="D169" s="9">
        <v>102528.55</v>
      </c>
      <c r="E169" s="38"/>
      <c r="F169" s="37"/>
      <c r="G169" s="37"/>
    </row>
    <row r="170" spans="1:7" x14ac:dyDescent="0.3">
      <c r="A170" s="13" t="s">
        <v>305</v>
      </c>
      <c r="B170" s="36">
        <v>1</v>
      </c>
      <c r="C170" s="13" t="s">
        <v>306</v>
      </c>
      <c r="D170" s="14">
        <v>50000</v>
      </c>
    </row>
    <row r="171" spans="1:7" x14ac:dyDescent="0.3">
      <c r="A171" s="24" t="s">
        <v>307</v>
      </c>
      <c r="B171" s="26">
        <v>1</v>
      </c>
      <c r="C171" s="24" t="s">
        <v>308</v>
      </c>
      <c r="D171" s="9">
        <v>40893.69</v>
      </c>
    </row>
    <row r="172" spans="1:7" x14ac:dyDescent="0.3">
      <c r="A172" s="24" t="s">
        <v>309</v>
      </c>
      <c r="B172" s="26">
        <v>1</v>
      </c>
      <c r="C172" s="24" t="s">
        <v>310</v>
      </c>
      <c r="D172" s="9">
        <v>4431.0199999999995</v>
      </c>
    </row>
    <row r="173" spans="1:7" x14ac:dyDescent="0.3">
      <c r="A173" s="24" t="s">
        <v>311</v>
      </c>
      <c r="B173" s="26">
        <v>1</v>
      </c>
      <c r="C173" s="24" t="s">
        <v>312</v>
      </c>
      <c r="D173" s="9">
        <v>310.33000000000004</v>
      </c>
    </row>
    <row r="174" spans="1:7" x14ac:dyDescent="0.3">
      <c r="A174" s="24" t="s">
        <v>313</v>
      </c>
      <c r="B174" s="26">
        <v>1</v>
      </c>
      <c r="C174" s="24" t="s">
        <v>314</v>
      </c>
      <c r="D174" s="9">
        <v>34.20000000000001</v>
      </c>
    </row>
    <row r="175" spans="1:7" x14ac:dyDescent="0.3">
      <c r="A175" s="24" t="s">
        <v>315</v>
      </c>
      <c r="B175" s="26">
        <v>1</v>
      </c>
      <c r="C175" s="24" t="s">
        <v>316</v>
      </c>
      <c r="D175" s="9">
        <v>9242.7900000000009</v>
      </c>
    </row>
    <row r="176" spans="1:7" x14ac:dyDescent="0.3">
      <c r="A176" s="24" t="s">
        <v>317</v>
      </c>
      <c r="B176" s="26">
        <v>1</v>
      </c>
      <c r="C176" s="24" t="s">
        <v>318</v>
      </c>
      <c r="D176" s="9">
        <v>694.81</v>
      </c>
    </row>
    <row r="177" spans="1:5" x14ac:dyDescent="0.3">
      <c r="A177" s="24" t="s">
        <v>319</v>
      </c>
      <c r="B177" s="26">
        <v>1</v>
      </c>
      <c r="C177" s="24" t="s">
        <v>320</v>
      </c>
      <c r="D177" s="9">
        <v>713.99</v>
      </c>
      <c r="E177" s="22" t="s">
        <v>7</v>
      </c>
    </row>
    <row r="178" spans="1:5" x14ac:dyDescent="0.3">
      <c r="A178" s="7" t="s">
        <v>321</v>
      </c>
      <c r="B178" s="26" t="s">
        <v>9</v>
      </c>
      <c r="C178" s="7" t="s">
        <v>322</v>
      </c>
      <c r="D178" s="9">
        <v>16071.330000000002</v>
      </c>
    </row>
    <row r="179" spans="1:5" x14ac:dyDescent="0.3">
      <c r="A179" s="7" t="s">
        <v>321</v>
      </c>
      <c r="B179" s="26" t="s">
        <v>65</v>
      </c>
      <c r="C179" s="7" t="s">
        <v>323</v>
      </c>
      <c r="D179" s="9">
        <v>19275</v>
      </c>
    </row>
    <row r="180" spans="1:5" x14ac:dyDescent="0.3">
      <c r="A180" s="7" t="s">
        <v>324</v>
      </c>
      <c r="B180" s="26" t="s">
        <v>9</v>
      </c>
      <c r="C180" s="7" t="s">
        <v>325</v>
      </c>
      <c r="D180" s="9">
        <v>3022.8999999999996</v>
      </c>
    </row>
    <row r="181" spans="1:5" x14ac:dyDescent="0.3">
      <c r="A181" s="7" t="s">
        <v>326</v>
      </c>
      <c r="B181" s="26">
        <v>1</v>
      </c>
      <c r="C181" s="7" t="s">
        <v>327</v>
      </c>
      <c r="D181" s="9">
        <v>330</v>
      </c>
    </row>
    <row r="182" spans="1:5" x14ac:dyDescent="0.3">
      <c r="A182" s="7" t="s">
        <v>328</v>
      </c>
      <c r="B182" s="26" t="s">
        <v>9</v>
      </c>
      <c r="C182" s="7" t="s">
        <v>329</v>
      </c>
      <c r="D182" s="9">
        <v>35766.54</v>
      </c>
    </row>
    <row r="183" spans="1:5" x14ac:dyDescent="0.3">
      <c r="A183" s="7" t="s">
        <v>330</v>
      </c>
      <c r="B183" s="26" t="s">
        <v>9</v>
      </c>
      <c r="C183" s="7" t="s">
        <v>331</v>
      </c>
      <c r="D183" s="9">
        <v>3886.3999999999996</v>
      </c>
    </row>
    <row r="184" spans="1:5" x14ac:dyDescent="0.3">
      <c r="A184" s="7" t="s">
        <v>332</v>
      </c>
      <c r="B184" s="26" t="s">
        <v>9</v>
      </c>
      <c r="C184" s="7" t="s">
        <v>333</v>
      </c>
      <c r="D184" s="9">
        <v>271.79000000000002</v>
      </c>
    </row>
    <row r="185" spans="1:5" x14ac:dyDescent="0.3">
      <c r="A185" s="7" t="s">
        <v>334</v>
      </c>
      <c r="B185" s="26" t="s">
        <v>9</v>
      </c>
      <c r="C185" s="7" t="s">
        <v>335</v>
      </c>
      <c r="D185" s="9">
        <v>34.20000000000001</v>
      </c>
    </row>
    <row r="186" spans="1:5" x14ac:dyDescent="0.3">
      <c r="A186" s="7" t="s">
        <v>336</v>
      </c>
      <c r="B186" s="26" t="s">
        <v>9</v>
      </c>
      <c r="C186" s="7" t="s">
        <v>337</v>
      </c>
      <c r="D186" s="9">
        <v>1100</v>
      </c>
    </row>
    <row r="187" spans="1:5" x14ac:dyDescent="0.3">
      <c r="A187" s="7" t="s">
        <v>607</v>
      </c>
      <c r="B187" s="26">
        <v>30</v>
      </c>
      <c r="C187" s="7" t="s">
        <v>608</v>
      </c>
      <c r="D187" s="9">
        <v>0</v>
      </c>
    </row>
    <row r="188" spans="1:5" x14ac:dyDescent="0.3">
      <c r="A188" s="13" t="s">
        <v>338</v>
      </c>
      <c r="B188" s="36" t="s">
        <v>9</v>
      </c>
      <c r="C188" s="13" t="s">
        <v>339</v>
      </c>
      <c r="D188" s="14">
        <v>1645</v>
      </c>
    </row>
    <row r="189" spans="1:5" x14ac:dyDescent="0.3">
      <c r="A189" s="7" t="s">
        <v>338</v>
      </c>
      <c r="B189" s="26">
        <v>30</v>
      </c>
      <c r="C189" s="7" t="s">
        <v>340</v>
      </c>
      <c r="D189" s="9">
        <v>320</v>
      </c>
    </row>
    <row r="190" spans="1:5" x14ac:dyDescent="0.3">
      <c r="A190" s="7" t="s">
        <v>341</v>
      </c>
      <c r="B190" s="26">
        <v>1</v>
      </c>
      <c r="C190" s="7" t="s">
        <v>342</v>
      </c>
      <c r="D190" s="9">
        <v>0</v>
      </c>
    </row>
    <row r="191" spans="1:5" x14ac:dyDescent="0.3">
      <c r="A191" s="7" t="s">
        <v>343</v>
      </c>
      <c r="B191" s="26">
        <v>1</v>
      </c>
      <c r="C191" s="7" t="s">
        <v>344</v>
      </c>
      <c r="D191" s="9">
        <v>665</v>
      </c>
    </row>
    <row r="192" spans="1:5" x14ac:dyDescent="0.3">
      <c r="A192" s="7" t="s">
        <v>345</v>
      </c>
      <c r="B192" s="26">
        <v>1</v>
      </c>
      <c r="C192" s="7" t="s">
        <v>346</v>
      </c>
      <c r="D192" s="9">
        <v>22.07</v>
      </c>
    </row>
    <row r="193" spans="1:5" x14ac:dyDescent="0.3">
      <c r="A193" s="7" t="s">
        <v>347</v>
      </c>
      <c r="B193" s="26">
        <v>1</v>
      </c>
      <c r="C193" s="7" t="s">
        <v>348</v>
      </c>
      <c r="D193" s="9">
        <v>1.49</v>
      </c>
    </row>
    <row r="194" spans="1:5" x14ac:dyDescent="0.3">
      <c r="A194" s="7" t="s">
        <v>349</v>
      </c>
      <c r="B194" s="26" t="s">
        <v>9</v>
      </c>
      <c r="C194" s="7" t="s">
        <v>350</v>
      </c>
      <c r="D194" s="9">
        <v>1696</v>
      </c>
    </row>
    <row r="195" spans="1:5" x14ac:dyDescent="0.3">
      <c r="A195" s="7" t="s">
        <v>351</v>
      </c>
      <c r="B195" s="26" t="s">
        <v>9</v>
      </c>
      <c r="C195" s="7" t="s">
        <v>352</v>
      </c>
      <c r="D195" s="9">
        <v>1300</v>
      </c>
    </row>
    <row r="196" spans="1:5" x14ac:dyDescent="0.3">
      <c r="A196" s="7" t="s">
        <v>353</v>
      </c>
      <c r="B196" s="26">
        <v>1</v>
      </c>
      <c r="C196" s="7" t="s">
        <v>354</v>
      </c>
      <c r="D196" s="9">
        <v>852.4</v>
      </c>
    </row>
    <row r="197" spans="1:5" x14ac:dyDescent="0.3">
      <c r="A197" s="7" t="s">
        <v>355</v>
      </c>
      <c r="B197" s="26">
        <v>1</v>
      </c>
      <c r="C197" s="7" t="s">
        <v>356</v>
      </c>
      <c r="D197" s="9">
        <v>10.079999999999998</v>
      </c>
    </row>
    <row r="198" spans="1:5" x14ac:dyDescent="0.3">
      <c r="A198" s="7" t="s">
        <v>357</v>
      </c>
      <c r="B198" s="26">
        <v>1</v>
      </c>
      <c r="C198" s="7" t="s">
        <v>358</v>
      </c>
      <c r="D198" s="9">
        <v>5.7600000000000007</v>
      </c>
    </row>
    <row r="199" spans="1:5" x14ac:dyDescent="0.3">
      <c r="A199" s="7" t="s">
        <v>359</v>
      </c>
      <c r="B199" s="26" t="s">
        <v>9</v>
      </c>
      <c r="C199" s="7" t="s">
        <v>360</v>
      </c>
      <c r="D199" s="9">
        <v>4011.3</v>
      </c>
    </row>
    <row r="200" spans="1:5" x14ac:dyDescent="0.3">
      <c r="A200" s="7" t="s">
        <v>359</v>
      </c>
      <c r="B200" s="26">
        <v>30</v>
      </c>
      <c r="C200" s="7" t="s">
        <v>361</v>
      </c>
      <c r="D200" s="9">
        <v>3732.21</v>
      </c>
    </row>
    <row r="201" spans="1:5" x14ac:dyDescent="0.3">
      <c r="A201" s="7" t="s">
        <v>359</v>
      </c>
      <c r="B201" s="26">
        <v>26</v>
      </c>
      <c r="C201" s="7" t="s">
        <v>362</v>
      </c>
      <c r="D201" s="9">
        <v>5091</v>
      </c>
    </row>
    <row r="202" spans="1:5" x14ac:dyDescent="0.3">
      <c r="A202" s="7" t="s">
        <v>363</v>
      </c>
      <c r="B202" s="26">
        <v>1</v>
      </c>
      <c r="C202" s="7" t="s">
        <v>364</v>
      </c>
      <c r="D202" s="9">
        <v>2041.5</v>
      </c>
    </row>
    <row r="203" spans="1:5" x14ac:dyDescent="0.3">
      <c r="A203" s="7" t="s">
        <v>363</v>
      </c>
      <c r="B203" s="26">
        <v>26</v>
      </c>
      <c r="C203" s="7" t="s">
        <v>609</v>
      </c>
      <c r="D203" s="9">
        <v>1503</v>
      </c>
    </row>
    <row r="204" spans="1:5" x14ac:dyDescent="0.3">
      <c r="A204" s="7" t="s">
        <v>363</v>
      </c>
      <c r="B204" s="26">
        <v>30</v>
      </c>
      <c r="C204" s="7" t="s">
        <v>610</v>
      </c>
      <c r="D204" s="9">
        <v>953</v>
      </c>
      <c r="E204" s="22" t="s">
        <v>7</v>
      </c>
    </row>
    <row r="205" spans="1:5" x14ac:dyDescent="0.3">
      <c r="A205" s="7" t="s">
        <v>365</v>
      </c>
      <c r="B205" s="26" t="s">
        <v>9</v>
      </c>
      <c r="C205" s="7" t="s">
        <v>366</v>
      </c>
      <c r="D205" s="9">
        <v>2258.4000000000005</v>
      </c>
    </row>
    <row r="206" spans="1:5" x14ac:dyDescent="0.3">
      <c r="A206" s="7" t="s">
        <v>367</v>
      </c>
      <c r="B206" s="26" t="s">
        <v>9</v>
      </c>
      <c r="C206" s="7" t="s">
        <v>368</v>
      </c>
      <c r="D206" s="9">
        <v>242.79000000000002</v>
      </c>
    </row>
    <row r="207" spans="1:5" x14ac:dyDescent="0.3">
      <c r="A207" s="7" t="s">
        <v>369</v>
      </c>
      <c r="B207" s="26" t="s">
        <v>9</v>
      </c>
      <c r="C207" s="7" t="s">
        <v>370</v>
      </c>
      <c r="D207" s="9">
        <v>16.979999999999997</v>
      </c>
      <c r="E207" s="22" t="s">
        <v>7</v>
      </c>
    </row>
    <row r="208" spans="1:5" x14ac:dyDescent="0.3">
      <c r="A208" s="7" t="s">
        <v>371</v>
      </c>
      <c r="B208" s="26">
        <v>1</v>
      </c>
      <c r="C208" s="7" t="s">
        <v>372</v>
      </c>
      <c r="D208" s="9">
        <v>1499.45</v>
      </c>
    </row>
    <row r="209" spans="1:5" x14ac:dyDescent="0.3">
      <c r="A209" s="7" t="s">
        <v>373</v>
      </c>
      <c r="B209" s="26" t="s">
        <v>9</v>
      </c>
      <c r="C209" s="7" t="s">
        <v>374</v>
      </c>
      <c r="D209" s="9">
        <v>9650</v>
      </c>
      <c r="E209" s="22" t="s">
        <v>7</v>
      </c>
    </row>
    <row r="210" spans="1:5" x14ac:dyDescent="0.3">
      <c r="A210" s="24" t="s">
        <v>375</v>
      </c>
      <c r="B210" s="26">
        <v>1</v>
      </c>
      <c r="C210" s="24" t="s">
        <v>376</v>
      </c>
      <c r="D210" s="9">
        <v>19824.5</v>
      </c>
      <c r="E210" s="22" t="s">
        <v>7</v>
      </c>
    </row>
    <row r="211" spans="1:5" x14ac:dyDescent="0.3">
      <c r="A211" s="7" t="s">
        <v>377</v>
      </c>
      <c r="B211" s="26">
        <v>1</v>
      </c>
      <c r="C211" s="7" t="s">
        <v>378</v>
      </c>
      <c r="D211" s="9">
        <v>8761.4</v>
      </c>
    </row>
    <row r="212" spans="1:5" x14ac:dyDescent="0.3">
      <c r="A212" s="7" t="s">
        <v>379</v>
      </c>
      <c r="B212" s="26" t="s">
        <v>9</v>
      </c>
      <c r="C212" s="7" t="s">
        <v>380</v>
      </c>
      <c r="D212" s="9">
        <v>1128.6500000000001</v>
      </c>
    </row>
    <row r="213" spans="1:5" x14ac:dyDescent="0.3">
      <c r="A213" s="24" t="s">
        <v>381</v>
      </c>
      <c r="B213" s="26">
        <v>1</v>
      </c>
      <c r="C213" s="24" t="s">
        <v>382</v>
      </c>
      <c r="D213" s="9">
        <v>56360</v>
      </c>
    </row>
    <row r="214" spans="1:5" x14ac:dyDescent="0.3">
      <c r="A214" s="7" t="s">
        <v>383</v>
      </c>
      <c r="B214" s="26" t="s">
        <v>9</v>
      </c>
      <c r="C214" s="7" t="s">
        <v>384</v>
      </c>
      <c r="D214" s="9">
        <v>2689.56</v>
      </c>
    </row>
    <row r="215" spans="1:5" x14ac:dyDescent="0.3">
      <c r="A215" s="7" t="s">
        <v>385</v>
      </c>
      <c r="B215" s="26" t="s">
        <v>9</v>
      </c>
      <c r="C215" s="7" t="s">
        <v>386</v>
      </c>
      <c r="D215" s="9">
        <v>10908.21</v>
      </c>
    </row>
    <row r="216" spans="1:5" x14ac:dyDescent="0.3">
      <c r="A216" s="7" t="s">
        <v>387</v>
      </c>
      <c r="B216" s="26" t="s">
        <v>9</v>
      </c>
      <c r="C216" s="7" t="s">
        <v>388</v>
      </c>
      <c r="D216" s="9">
        <v>4418.9399999999996</v>
      </c>
    </row>
    <row r="217" spans="1:5" x14ac:dyDescent="0.3">
      <c r="A217" s="7" t="s">
        <v>389</v>
      </c>
      <c r="B217" s="26" t="s">
        <v>9</v>
      </c>
      <c r="C217" s="7" t="s">
        <v>390</v>
      </c>
      <c r="D217" s="9">
        <v>1525</v>
      </c>
    </row>
    <row r="218" spans="1:5" x14ac:dyDescent="0.3">
      <c r="A218" s="7" t="s">
        <v>391</v>
      </c>
      <c r="B218" s="26" t="s">
        <v>9</v>
      </c>
      <c r="C218" s="7" t="s">
        <v>392</v>
      </c>
      <c r="D218" s="79">
        <v>129884.49000000003</v>
      </c>
    </row>
    <row r="219" spans="1:5" x14ac:dyDescent="0.3">
      <c r="A219" s="7" t="s">
        <v>393</v>
      </c>
      <c r="B219" s="26" t="s">
        <v>9</v>
      </c>
      <c r="C219" s="7" t="s">
        <v>394</v>
      </c>
      <c r="D219" s="79">
        <v>13805.109999999997</v>
      </c>
    </row>
    <row r="220" spans="1:5" x14ac:dyDescent="0.3">
      <c r="A220" s="7" t="s">
        <v>395</v>
      </c>
      <c r="B220" s="26" t="s">
        <v>9</v>
      </c>
      <c r="C220" s="7" t="s">
        <v>396</v>
      </c>
      <c r="D220" s="79">
        <v>2262.5</v>
      </c>
    </row>
    <row r="221" spans="1:5" x14ac:dyDescent="0.3">
      <c r="A221" s="7" t="s">
        <v>397</v>
      </c>
      <c r="B221" s="26" t="s">
        <v>9</v>
      </c>
      <c r="C221" s="7" t="s">
        <v>398</v>
      </c>
      <c r="D221" s="79">
        <v>342</v>
      </c>
    </row>
    <row r="222" spans="1:5" x14ac:dyDescent="0.3">
      <c r="A222" s="7" t="s">
        <v>399</v>
      </c>
      <c r="B222" s="26" t="s">
        <v>9</v>
      </c>
      <c r="C222" s="7" t="s">
        <v>400</v>
      </c>
      <c r="D222" s="79">
        <v>9242.7900000000009</v>
      </c>
    </row>
    <row r="223" spans="1:5" x14ac:dyDescent="0.3">
      <c r="A223" s="7" t="s">
        <v>401</v>
      </c>
      <c r="B223" s="26" t="s">
        <v>9</v>
      </c>
      <c r="C223" s="7" t="s">
        <v>402</v>
      </c>
      <c r="D223" s="79">
        <v>97.85</v>
      </c>
    </row>
    <row r="224" spans="1:5" x14ac:dyDescent="0.3">
      <c r="A224" s="7" t="s">
        <v>403</v>
      </c>
      <c r="B224" s="26" t="s">
        <v>9</v>
      </c>
      <c r="C224" s="7" t="s">
        <v>404</v>
      </c>
      <c r="D224" s="79">
        <v>2237.5</v>
      </c>
    </row>
    <row r="225" spans="1:4" x14ac:dyDescent="0.3">
      <c r="A225" s="7" t="s">
        <v>405</v>
      </c>
      <c r="B225" s="26" t="s">
        <v>9</v>
      </c>
      <c r="C225" s="7" t="s">
        <v>406</v>
      </c>
      <c r="D225" s="79">
        <v>1918.01</v>
      </c>
    </row>
    <row r="226" spans="1:4" x14ac:dyDescent="0.3">
      <c r="A226" s="7" t="s">
        <v>407</v>
      </c>
      <c r="B226" s="26" t="s">
        <v>9</v>
      </c>
      <c r="C226" s="7" t="s">
        <v>408</v>
      </c>
      <c r="D226" s="79">
        <v>8144.4299999999985</v>
      </c>
    </row>
    <row r="227" spans="1:4" x14ac:dyDescent="0.3">
      <c r="A227" s="7" t="s">
        <v>409</v>
      </c>
      <c r="B227" s="26" t="s">
        <v>9</v>
      </c>
      <c r="C227" s="7" t="s">
        <v>410</v>
      </c>
      <c r="D227" s="79">
        <v>6559.66</v>
      </c>
    </row>
    <row r="228" spans="1:4" x14ac:dyDescent="0.3">
      <c r="A228" s="7" t="s">
        <v>411</v>
      </c>
      <c r="B228" s="26" t="s">
        <v>9</v>
      </c>
      <c r="C228" s="7" t="s">
        <v>412</v>
      </c>
      <c r="D228" s="79">
        <v>4593.09</v>
      </c>
    </row>
    <row r="229" spans="1:4" x14ac:dyDescent="0.3">
      <c r="A229" s="7" t="s">
        <v>413</v>
      </c>
      <c r="B229" s="26" t="s">
        <v>9</v>
      </c>
      <c r="C229" s="7" t="s">
        <v>414</v>
      </c>
      <c r="D229" s="79">
        <v>30860.660000000007</v>
      </c>
    </row>
    <row r="230" spans="1:4" x14ac:dyDescent="0.3">
      <c r="A230" s="7" t="s">
        <v>415</v>
      </c>
      <c r="B230" s="26" t="s">
        <v>9</v>
      </c>
      <c r="C230" s="7" t="s">
        <v>416</v>
      </c>
      <c r="D230" s="79">
        <v>34.20000000000001</v>
      </c>
    </row>
    <row r="231" spans="1:4" x14ac:dyDescent="0.3">
      <c r="A231" s="7" t="s">
        <v>417</v>
      </c>
      <c r="B231" s="26" t="s">
        <v>9</v>
      </c>
      <c r="C231" s="7" t="s">
        <v>418</v>
      </c>
      <c r="D231" s="79">
        <v>9392.7900000000009</v>
      </c>
    </row>
    <row r="232" spans="1:4" x14ac:dyDescent="0.3">
      <c r="A232" s="7" t="s">
        <v>419</v>
      </c>
      <c r="B232" s="26" t="s">
        <v>9</v>
      </c>
      <c r="C232" s="7" t="s">
        <v>420</v>
      </c>
      <c r="D232" s="9">
        <v>91691.349999999991</v>
      </c>
    </row>
    <row r="233" spans="1:4" x14ac:dyDescent="0.3">
      <c r="A233" s="7" t="s">
        <v>421</v>
      </c>
      <c r="B233" s="26" t="s">
        <v>9</v>
      </c>
      <c r="C233" s="7" t="s">
        <v>422</v>
      </c>
      <c r="D233" s="9">
        <v>26075.119999999995</v>
      </c>
    </row>
    <row r="234" spans="1:4" x14ac:dyDescent="0.3">
      <c r="A234" s="7" t="s">
        <v>423</v>
      </c>
      <c r="B234" s="26" t="s">
        <v>9</v>
      </c>
      <c r="C234" s="7" t="s">
        <v>424</v>
      </c>
      <c r="D234" s="9">
        <v>9785.9699999999993</v>
      </c>
    </row>
    <row r="235" spans="1:4" x14ac:dyDescent="0.3">
      <c r="A235" s="7" t="s">
        <v>425</v>
      </c>
      <c r="B235" s="26" t="s">
        <v>9</v>
      </c>
      <c r="C235" s="7" t="s">
        <v>426</v>
      </c>
      <c r="D235" s="9">
        <v>1605.0800000000002</v>
      </c>
    </row>
    <row r="236" spans="1:4" x14ac:dyDescent="0.3">
      <c r="A236" s="7" t="s">
        <v>427</v>
      </c>
      <c r="B236" s="26" t="s">
        <v>9</v>
      </c>
      <c r="C236" s="7" t="s">
        <v>428</v>
      </c>
      <c r="D236" s="9">
        <v>348.89000000000004</v>
      </c>
    </row>
    <row r="237" spans="1:4" x14ac:dyDescent="0.3">
      <c r="A237" s="7" t="s">
        <v>429</v>
      </c>
      <c r="B237" s="26" t="s">
        <v>9</v>
      </c>
      <c r="C237" s="7" t="s">
        <v>430</v>
      </c>
      <c r="D237" s="9">
        <v>2400</v>
      </c>
    </row>
    <row r="238" spans="1:4" x14ac:dyDescent="0.3">
      <c r="A238" s="7" t="s">
        <v>646</v>
      </c>
      <c r="B238" s="26">
        <v>1</v>
      </c>
      <c r="C238" s="7" t="s">
        <v>647</v>
      </c>
      <c r="D238" s="9">
        <v>62.88</v>
      </c>
    </row>
    <row r="239" spans="1:4" x14ac:dyDescent="0.3">
      <c r="A239" s="7" t="s">
        <v>431</v>
      </c>
      <c r="B239" s="26">
        <v>1</v>
      </c>
      <c r="C239" s="7" t="s">
        <v>432</v>
      </c>
      <c r="D239" s="9">
        <v>404.68</v>
      </c>
    </row>
    <row r="240" spans="1:4" x14ac:dyDescent="0.3">
      <c r="A240" s="7" t="s">
        <v>433</v>
      </c>
      <c r="B240" s="26" t="s">
        <v>9</v>
      </c>
      <c r="C240" s="7" t="s">
        <v>434</v>
      </c>
      <c r="D240" s="9">
        <v>55593.55</v>
      </c>
    </row>
    <row r="241" spans="1:4" x14ac:dyDescent="0.3">
      <c r="A241" s="7" t="s">
        <v>435</v>
      </c>
      <c r="B241" s="26" t="s">
        <v>9</v>
      </c>
      <c r="C241" s="7" t="s">
        <v>242</v>
      </c>
      <c r="D241" s="9">
        <v>34.20000000000001</v>
      </c>
    </row>
    <row r="242" spans="1:4" x14ac:dyDescent="0.3">
      <c r="A242" s="7" t="s">
        <v>436</v>
      </c>
      <c r="B242" s="26" t="s">
        <v>9</v>
      </c>
      <c r="C242" s="7" t="s">
        <v>437</v>
      </c>
      <c r="D242" s="9">
        <v>9242.7900000000009</v>
      </c>
    </row>
    <row r="243" spans="1:4" x14ac:dyDescent="0.3">
      <c r="A243" s="7" t="s">
        <v>438</v>
      </c>
      <c r="B243" s="26" t="s">
        <v>9</v>
      </c>
      <c r="C243" s="7" t="s">
        <v>439</v>
      </c>
      <c r="D243" s="9">
        <v>537.69999999999993</v>
      </c>
    </row>
    <row r="244" spans="1:4" x14ac:dyDescent="0.3">
      <c r="A244" s="7" t="s">
        <v>440</v>
      </c>
      <c r="B244" s="26" t="s">
        <v>9</v>
      </c>
      <c r="C244" s="7" t="s">
        <v>441</v>
      </c>
      <c r="D244" s="9">
        <v>4796</v>
      </c>
    </row>
    <row r="245" spans="1:4" x14ac:dyDescent="0.3">
      <c r="A245" s="7" t="s">
        <v>442</v>
      </c>
      <c r="B245" s="26">
        <v>1</v>
      </c>
      <c r="C245" s="7" t="s">
        <v>404</v>
      </c>
      <c r="D245" s="9">
        <v>371.83</v>
      </c>
    </row>
    <row r="246" spans="1:4" x14ac:dyDescent="0.3">
      <c r="A246" s="7" t="s">
        <v>443</v>
      </c>
      <c r="B246" s="26" t="s">
        <v>9</v>
      </c>
      <c r="C246" s="7" t="s">
        <v>444</v>
      </c>
      <c r="D246" s="9">
        <v>1407.06</v>
      </c>
    </row>
    <row r="247" spans="1:4" x14ac:dyDescent="0.3">
      <c r="A247" s="7" t="s">
        <v>445</v>
      </c>
      <c r="B247" s="26" t="s">
        <v>9</v>
      </c>
      <c r="C247" s="7" t="s">
        <v>446</v>
      </c>
      <c r="D247" s="9">
        <v>2690.36</v>
      </c>
    </row>
    <row r="248" spans="1:4" x14ac:dyDescent="0.3">
      <c r="A248" s="7" t="s">
        <v>447</v>
      </c>
      <c r="B248" s="26">
        <v>1</v>
      </c>
      <c r="C248" s="7" t="s">
        <v>448</v>
      </c>
      <c r="D248" s="9">
        <v>415.15000000000009</v>
      </c>
    </row>
    <row r="249" spans="1:4" x14ac:dyDescent="0.3">
      <c r="A249" s="7" t="s">
        <v>449</v>
      </c>
      <c r="B249" s="26">
        <v>1</v>
      </c>
      <c r="C249" s="7" t="s">
        <v>450</v>
      </c>
      <c r="D249" s="9">
        <v>18718.080000000002</v>
      </c>
    </row>
    <row r="250" spans="1:4" x14ac:dyDescent="0.3">
      <c r="A250" s="7" t="s">
        <v>451</v>
      </c>
      <c r="B250" s="26" t="s">
        <v>9</v>
      </c>
      <c r="C250" s="7" t="s">
        <v>452</v>
      </c>
      <c r="D250" s="9">
        <v>39732.800000000003</v>
      </c>
    </row>
    <row r="251" spans="1:4" x14ac:dyDescent="0.3">
      <c r="A251" s="7" t="s">
        <v>453</v>
      </c>
      <c r="B251" s="26" t="s">
        <v>9</v>
      </c>
      <c r="C251" s="7" t="s">
        <v>454</v>
      </c>
      <c r="D251" s="9">
        <v>77370.860000000015</v>
      </c>
    </row>
    <row r="252" spans="1:4" x14ac:dyDescent="0.3">
      <c r="A252" s="7" t="s">
        <v>455</v>
      </c>
      <c r="B252" s="26" t="s">
        <v>9</v>
      </c>
      <c r="C252" s="7" t="s">
        <v>456</v>
      </c>
      <c r="D252" s="9">
        <v>37361.520000000004</v>
      </c>
    </row>
    <row r="253" spans="1:4" x14ac:dyDescent="0.3">
      <c r="A253" s="7" t="s">
        <v>457</v>
      </c>
      <c r="B253" s="26">
        <v>1</v>
      </c>
      <c r="C253" s="7" t="s">
        <v>458</v>
      </c>
      <c r="D253" s="9">
        <v>28.070000000000007</v>
      </c>
    </row>
    <row r="254" spans="1:4" x14ac:dyDescent="0.3">
      <c r="A254" s="7" t="s">
        <v>459</v>
      </c>
      <c r="B254" s="26">
        <v>1</v>
      </c>
      <c r="C254" s="7" t="s">
        <v>460</v>
      </c>
      <c r="D254" s="9">
        <v>7623.1400000000012</v>
      </c>
    </row>
    <row r="255" spans="1:4" x14ac:dyDescent="0.3">
      <c r="A255" s="7" t="s">
        <v>461</v>
      </c>
      <c r="B255" s="26" t="s">
        <v>9</v>
      </c>
      <c r="C255" s="7" t="s">
        <v>462</v>
      </c>
      <c r="D255" s="9">
        <v>2532.69</v>
      </c>
    </row>
    <row r="256" spans="1:4" x14ac:dyDescent="0.3">
      <c r="A256" s="7" t="s">
        <v>463</v>
      </c>
      <c r="B256" s="26" t="s">
        <v>9</v>
      </c>
      <c r="C256" s="7" t="s">
        <v>464</v>
      </c>
      <c r="D256" s="9">
        <v>229.58</v>
      </c>
    </row>
    <row r="257" spans="1:7" s="19" customFormat="1" x14ac:dyDescent="0.3">
      <c r="A257" s="7" t="s">
        <v>465</v>
      </c>
      <c r="B257" s="26" t="s">
        <v>9</v>
      </c>
      <c r="C257" s="7" t="s">
        <v>633</v>
      </c>
      <c r="D257" s="9">
        <v>102515.77999999998</v>
      </c>
      <c r="E257" s="22"/>
      <c r="F257" s="23"/>
      <c r="G257" s="23"/>
    </row>
    <row r="258" spans="1:7" x14ac:dyDescent="0.3">
      <c r="A258" s="7" t="s">
        <v>467</v>
      </c>
      <c r="B258" s="26">
        <v>31</v>
      </c>
      <c r="C258" s="7" t="s">
        <v>611</v>
      </c>
      <c r="D258" s="14">
        <v>179</v>
      </c>
    </row>
    <row r="259" spans="1:7" x14ac:dyDescent="0.3">
      <c r="A259" s="7" t="s">
        <v>468</v>
      </c>
      <c r="B259" s="26" t="s">
        <v>79</v>
      </c>
      <c r="C259" s="7" t="s">
        <v>469</v>
      </c>
      <c r="D259" s="9">
        <v>100</v>
      </c>
    </row>
    <row r="260" spans="1:7" x14ac:dyDescent="0.3">
      <c r="A260" s="7" t="s">
        <v>468</v>
      </c>
      <c r="B260" s="26">
        <v>22</v>
      </c>
      <c r="C260" s="7" t="s">
        <v>470</v>
      </c>
      <c r="D260" s="9">
        <v>1249</v>
      </c>
    </row>
    <row r="261" spans="1:7" x14ac:dyDescent="0.3">
      <c r="A261" s="7" t="s">
        <v>471</v>
      </c>
      <c r="B261" s="26" t="s">
        <v>9</v>
      </c>
      <c r="C261" s="7" t="s">
        <v>472</v>
      </c>
      <c r="D261" s="9">
        <v>13303.320000000002</v>
      </c>
      <c r="F261" s="23" t="s">
        <v>7</v>
      </c>
    </row>
    <row r="262" spans="1:7" x14ac:dyDescent="0.3">
      <c r="A262" s="7" t="s">
        <v>473</v>
      </c>
      <c r="B262" s="26">
        <v>1</v>
      </c>
      <c r="C262" s="7" t="s">
        <v>474</v>
      </c>
      <c r="D262" s="9">
        <v>40968</v>
      </c>
    </row>
    <row r="263" spans="1:7" x14ac:dyDescent="0.3">
      <c r="A263" s="7" t="s">
        <v>475</v>
      </c>
      <c r="B263" s="26">
        <v>30</v>
      </c>
      <c r="C263" s="7" t="s">
        <v>476</v>
      </c>
      <c r="D263" s="9">
        <v>3919.82</v>
      </c>
    </row>
    <row r="264" spans="1:7" x14ac:dyDescent="0.3">
      <c r="A264" s="7" t="s">
        <v>477</v>
      </c>
      <c r="B264" s="26" t="s">
        <v>9</v>
      </c>
      <c r="C264" s="7" t="s">
        <v>478</v>
      </c>
      <c r="D264" s="9">
        <v>56521.140000000007</v>
      </c>
    </row>
    <row r="265" spans="1:7" x14ac:dyDescent="0.3">
      <c r="A265" s="7" t="s">
        <v>650</v>
      </c>
      <c r="B265" s="26" t="s">
        <v>9</v>
      </c>
      <c r="C265" s="7" t="s">
        <v>498</v>
      </c>
      <c r="D265" s="9">
        <v>0</v>
      </c>
    </row>
    <row r="266" spans="1:7" x14ac:dyDescent="0.3">
      <c r="A266" s="41"/>
      <c r="B266" s="42"/>
      <c r="C266" s="41" t="s">
        <v>479</v>
      </c>
      <c r="D266" s="43">
        <f t="shared" ref="D266" si="9">SUM(D89:D265)</f>
        <v>2925177.7100000004</v>
      </c>
    </row>
    <row r="267" spans="1:7" x14ac:dyDescent="0.3">
      <c r="A267" s="7"/>
      <c r="B267" s="8"/>
      <c r="C267" s="7"/>
      <c r="D267" s="9"/>
    </row>
    <row r="268" spans="1:7" x14ac:dyDescent="0.3">
      <c r="A268" s="7" t="s">
        <v>480</v>
      </c>
      <c r="B268" s="26" t="s">
        <v>9</v>
      </c>
      <c r="C268" s="7" t="s">
        <v>481</v>
      </c>
      <c r="D268" s="9">
        <v>148268.59999999998</v>
      </c>
    </row>
    <row r="269" spans="1:7" x14ac:dyDescent="0.3">
      <c r="A269" s="7" t="s">
        <v>482</v>
      </c>
      <c r="B269" s="26">
        <v>1</v>
      </c>
      <c r="C269" s="7" t="s">
        <v>242</v>
      </c>
      <c r="D269" s="9">
        <v>110.17999999999998</v>
      </c>
    </row>
    <row r="270" spans="1:7" x14ac:dyDescent="0.3">
      <c r="A270" s="7" t="s">
        <v>483</v>
      </c>
      <c r="B270" s="26" t="s">
        <v>9</v>
      </c>
      <c r="C270" s="7" t="s">
        <v>484</v>
      </c>
      <c r="D270" s="9">
        <v>29999.86</v>
      </c>
    </row>
    <row r="271" spans="1:7" x14ac:dyDescent="0.3">
      <c r="A271" s="24" t="s">
        <v>485</v>
      </c>
      <c r="B271" s="26" t="s">
        <v>9</v>
      </c>
      <c r="C271" s="24" t="s">
        <v>486</v>
      </c>
      <c r="D271" s="9">
        <v>79869.06</v>
      </c>
    </row>
    <row r="272" spans="1:7" x14ac:dyDescent="0.3">
      <c r="A272" s="7" t="s">
        <v>487</v>
      </c>
      <c r="B272" s="26">
        <v>1</v>
      </c>
      <c r="C272" s="7" t="s">
        <v>488</v>
      </c>
      <c r="D272" s="9">
        <v>4000</v>
      </c>
    </row>
    <row r="273" spans="1:4" x14ac:dyDescent="0.3">
      <c r="A273" s="7" t="s">
        <v>489</v>
      </c>
      <c r="B273" s="26" t="s">
        <v>9</v>
      </c>
      <c r="C273" s="7" t="s">
        <v>490</v>
      </c>
      <c r="D273" s="9">
        <v>985.6</v>
      </c>
    </row>
    <row r="274" spans="1:4" x14ac:dyDescent="0.3">
      <c r="A274" s="7" t="s">
        <v>491</v>
      </c>
      <c r="B274" s="26" t="s">
        <v>9</v>
      </c>
      <c r="C274" s="7" t="s">
        <v>492</v>
      </c>
      <c r="D274" s="14">
        <v>14333.61</v>
      </c>
    </row>
    <row r="275" spans="1:4" x14ac:dyDescent="0.3">
      <c r="A275" s="7" t="s">
        <v>493</v>
      </c>
      <c r="B275" s="26" t="s">
        <v>9</v>
      </c>
      <c r="C275" s="7" t="s">
        <v>494</v>
      </c>
      <c r="D275" s="14">
        <v>28575.949999999997</v>
      </c>
    </row>
    <row r="276" spans="1:4" x14ac:dyDescent="0.3">
      <c r="A276" s="7" t="s">
        <v>495</v>
      </c>
      <c r="B276" s="26" t="s">
        <v>9</v>
      </c>
      <c r="C276" s="7" t="s">
        <v>496</v>
      </c>
      <c r="D276" s="9">
        <v>2000.8600000000001</v>
      </c>
    </row>
    <row r="277" spans="1:4" x14ac:dyDescent="0.3">
      <c r="A277" s="7" t="s">
        <v>631</v>
      </c>
      <c r="B277" s="26">
        <v>1</v>
      </c>
      <c r="C277" s="7" t="s">
        <v>632</v>
      </c>
      <c r="D277" s="9">
        <v>2860.25</v>
      </c>
    </row>
    <row r="278" spans="1:4" x14ac:dyDescent="0.3">
      <c r="A278" s="24" t="s">
        <v>497</v>
      </c>
      <c r="B278" s="44">
        <v>1</v>
      </c>
      <c r="C278" s="24" t="s">
        <v>498</v>
      </c>
      <c r="D278" s="9">
        <v>91305.36</v>
      </c>
    </row>
    <row r="279" spans="1:4" x14ac:dyDescent="0.3">
      <c r="A279" s="41"/>
      <c r="B279" s="45"/>
      <c r="C279" s="41" t="s">
        <v>499</v>
      </c>
      <c r="D279" s="43">
        <f t="shared" ref="D279" si="10">SUM(D268:D278)</f>
        <v>402309.3299999999</v>
      </c>
    </row>
    <row r="280" spans="1:4" x14ac:dyDescent="0.3">
      <c r="A280" s="7"/>
      <c r="B280" s="26"/>
      <c r="C280" s="7"/>
      <c r="D280" s="9"/>
    </row>
    <row r="281" spans="1:4" x14ac:dyDescent="0.3">
      <c r="A281" s="7" t="s">
        <v>500</v>
      </c>
      <c r="B281" s="26" t="s">
        <v>9</v>
      </c>
      <c r="C281" s="7" t="s">
        <v>501</v>
      </c>
      <c r="D281" s="9">
        <v>104278</v>
      </c>
    </row>
    <row r="282" spans="1:4" x14ac:dyDescent="0.3">
      <c r="A282" s="7" t="s">
        <v>502</v>
      </c>
      <c r="B282" s="26" t="s">
        <v>9</v>
      </c>
      <c r="C282" s="7" t="s">
        <v>503</v>
      </c>
      <c r="D282" s="9">
        <v>167000</v>
      </c>
    </row>
    <row r="283" spans="1:4" x14ac:dyDescent="0.3">
      <c r="A283" s="7" t="s">
        <v>504</v>
      </c>
      <c r="B283" s="26" t="s">
        <v>9</v>
      </c>
      <c r="C283" s="7" t="s">
        <v>505</v>
      </c>
      <c r="D283" s="9">
        <v>1000</v>
      </c>
    </row>
    <row r="284" spans="1:4" x14ac:dyDescent="0.3">
      <c r="A284" s="7" t="s">
        <v>506</v>
      </c>
      <c r="B284" s="26" t="s">
        <v>9</v>
      </c>
      <c r="C284" s="7" t="s">
        <v>507</v>
      </c>
      <c r="D284" s="9">
        <v>0</v>
      </c>
    </row>
    <row r="285" spans="1:4" x14ac:dyDescent="0.3">
      <c r="A285" s="41"/>
      <c r="B285" s="45"/>
      <c r="C285" s="41" t="s">
        <v>508</v>
      </c>
      <c r="D285" s="43">
        <f t="shared" ref="D285" si="11">SUM(D281:D284)</f>
        <v>272278</v>
      </c>
    </row>
    <row r="286" spans="1:4" x14ac:dyDescent="0.3">
      <c r="A286" s="7"/>
      <c r="B286" s="26"/>
      <c r="C286" s="7"/>
      <c r="D286" s="9"/>
    </row>
    <row r="287" spans="1:4" x14ac:dyDescent="0.3">
      <c r="A287" s="13" t="s">
        <v>624</v>
      </c>
      <c r="B287" s="36">
        <v>1</v>
      </c>
      <c r="C287" s="13" t="s">
        <v>625</v>
      </c>
      <c r="D287" s="14">
        <v>1627.18</v>
      </c>
    </row>
    <row r="288" spans="1:4" x14ac:dyDescent="0.3">
      <c r="A288" s="13" t="s">
        <v>509</v>
      </c>
      <c r="B288" s="36">
        <v>1</v>
      </c>
      <c r="C288" s="13" t="s">
        <v>510</v>
      </c>
      <c r="D288" s="14">
        <v>9960</v>
      </c>
    </row>
    <row r="289" spans="1:4" x14ac:dyDescent="0.3">
      <c r="A289" s="7" t="s">
        <v>511</v>
      </c>
      <c r="B289" s="26" t="s">
        <v>9</v>
      </c>
      <c r="C289" s="7" t="s">
        <v>512</v>
      </c>
      <c r="D289" s="9">
        <v>144243.81</v>
      </c>
    </row>
    <row r="290" spans="1:4" x14ac:dyDescent="0.3">
      <c r="A290" s="7" t="s">
        <v>513</v>
      </c>
      <c r="B290" s="26" t="s">
        <v>9</v>
      </c>
      <c r="C290" s="7" t="s">
        <v>514</v>
      </c>
      <c r="D290" s="9">
        <v>15847.99</v>
      </c>
    </row>
    <row r="291" spans="1:4" x14ac:dyDescent="0.3">
      <c r="A291" s="7" t="s">
        <v>515</v>
      </c>
      <c r="B291" s="26" t="s">
        <v>9</v>
      </c>
      <c r="C291" s="7" t="s">
        <v>516</v>
      </c>
      <c r="D291" s="9">
        <v>4742.04</v>
      </c>
    </row>
    <row r="292" spans="1:4" x14ac:dyDescent="0.3">
      <c r="A292" s="7" t="s">
        <v>517</v>
      </c>
      <c r="B292" s="26" t="s">
        <v>9</v>
      </c>
      <c r="C292" s="7" t="s">
        <v>518</v>
      </c>
      <c r="D292" s="9">
        <v>88274.58</v>
      </c>
    </row>
    <row r="293" spans="1:4" x14ac:dyDescent="0.3">
      <c r="A293" s="41"/>
      <c r="B293" s="45"/>
      <c r="C293" s="41" t="s">
        <v>519</v>
      </c>
      <c r="D293" s="43">
        <f t="shared" ref="D293" si="12">SUM(D287:D292)</f>
        <v>264695.59999999998</v>
      </c>
    </row>
    <row r="294" spans="1:4" x14ac:dyDescent="0.3">
      <c r="A294" s="7"/>
      <c r="B294" s="26"/>
      <c r="C294" s="7"/>
      <c r="D294" s="9"/>
    </row>
    <row r="295" spans="1:4" x14ac:dyDescent="0.3">
      <c r="A295" s="7" t="s">
        <v>520</v>
      </c>
      <c r="B295" s="26" t="s">
        <v>9</v>
      </c>
      <c r="C295" s="7" t="s">
        <v>521</v>
      </c>
      <c r="D295" s="9">
        <v>4253.5399999999991</v>
      </c>
    </row>
    <row r="296" spans="1:4" x14ac:dyDescent="0.3">
      <c r="A296" s="7" t="s">
        <v>522</v>
      </c>
      <c r="B296" s="26">
        <v>1</v>
      </c>
      <c r="C296" s="7" t="s">
        <v>523</v>
      </c>
      <c r="D296" s="9">
        <v>3319.35</v>
      </c>
    </row>
    <row r="297" spans="1:4" x14ac:dyDescent="0.3">
      <c r="A297" s="7" t="s">
        <v>525</v>
      </c>
      <c r="B297" s="26">
        <v>1</v>
      </c>
      <c r="C297" s="7" t="s">
        <v>636</v>
      </c>
      <c r="D297" s="9">
        <v>0</v>
      </c>
    </row>
    <row r="298" spans="1:4" x14ac:dyDescent="0.3">
      <c r="A298" s="7" t="s">
        <v>525</v>
      </c>
      <c r="B298" s="26">
        <v>31</v>
      </c>
      <c r="C298" s="7" t="s">
        <v>637</v>
      </c>
      <c r="D298" s="9">
        <v>1080.79</v>
      </c>
    </row>
    <row r="299" spans="1:4" x14ac:dyDescent="0.3">
      <c r="A299" s="7" t="s">
        <v>527</v>
      </c>
      <c r="B299" s="26" t="s">
        <v>9</v>
      </c>
      <c r="C299" s="7" t="s">
        <v>528</v>
      </c>
      <c r="D299" s="9">
        <v>668.53</v>
      </c>
    </row>
    <row r="300" spans="1:4" x14ac:dyDescent="0.3">
      <c r="A300" s="7" t="s">
        <v>529</v>
      </c>
      <c r="B300" s="26" t="s">
        <v>9</v>
      </c>
      <c r="C300" s="7" t="s">
        <v>530</v>
      </c>
      <c r="D300" s="9">
        <v>2077.7200000000003</v>
      </c>
    </row>
    <row r="301" spans="1:4" x14ac:dyDescent="0.3">
      <c r="A301" s="7" t="s">
        <v>638</v>
      </c>
      <c r="B301" s="26">
        <v>1</v>
      </c>
      <c r="C301" s="7" t="s">
        <v>639</v>
      </c>
      <c r="D301" s="9">
        <v>0</v>
      </c>
    </row>
    <row r="302" spans="1:4" x14ac:dyDescent="0.3">
      <c r="A302" s="7" t="s">
        <v>531</v>
      </c>
      <c r="B302" s="26" t="s">
        <v>9</v>
      </c>
      <c r="C302" s="7" t="s">
        <v>532</v>
      </c>
      <c r="D302" s="9">
        <v>1934.4599999999998</v>
      </c>
    </row>
    <row r="303" spans="1:4" x14ac:dyDescent="0.3">
      <c r="A303" s="7" t="s">
        <v>533</v>
      </c>
      <c r="B303" s="26" t="s">
        <v>9</v>
      </c>
      <c r="C303" s="7" t="s">
        <v>534</v>
      </c>
      <c r="D303" s="9">
        <v>1685.91</v>
      </c>
    </row>
    <row r="304" spans="1:4" x14ac:dyDescent="0.3">
      <c r="A304" s="7" t="s">
        <v>535</v>
      </c>
      <c r="B304" s="26" t="s">
        <v>9</v>
      </c>
      <c r="C304" s="7" t="s">
        <v>536</v>
      </c>
      <c r="D304" s="9">
        <v>3422.5399999999995</v>
      </c>
    </row>
    <row r="305" spans="1:4" x14ac:dyDescent="0.3">
      <c r="A305" s="7" t="s">
        <v>537</v>
      </c>
      <c r="B305" s="26" t="s">
        <v>9</v>
      </c>
      <c r="C305" s="7" t="s">
        <v>538</v>
      </c>
      <c r="D305" s="9">
        <v>8515.16</v>
      </c>
    </row>
    <row r="306" spans="1:4" x14ac:dyDescent="0.3">
      <c r="A306" s="7" t="s">
        <v>539</v>
      </c>
      <c r="B306" s="26" t="s">
        <v>9</v>
      </c>
      <c r="C306" s="7" t="s">
        <v>540</v>
      </c>
      <c r="D306" s="9">
        <v>2200.5299999999997</v>
      </c>
    </row>
    <row r="307" spans="1:4" x14ac:dyDescent="0.3">
      <c r="A307" s="41"/>
      <c r="B307" s="45"/>
      <c r="C307" s="41" t="s">
        <v>541</v>
      </c>
      <c r="D307" s="43">
        <f>SUM(D295:D306)</f>
        <v>29158.53</v>
      </c>
    </row>
    <row r="308" spans="1:4" x14ac:dyDescent="0.3">
      <c r="A308" s="7"/>
      <c r="B308" s="26"/>
      <c r="C308" s="7"/>
      <c r="D308" s="9"/>
    </row>
    <row r="309" spans="1:4" x14ac:dyDescent="0.3">
      <c r="A309" s="7" t="s">
        <v>542</v>
      </c>
      <c r="B309" s="26" t="s">
        <v>9</v>
      </c>
      <c r="C309" s="7" t="s">
        <v>543</v>
      </c>
      <c r="D309" s="79">
        <v>5512.8899999999994</v>
      </c>
    </row>
    <row r="310" spans="1:4" x14ac:dyDescent="0.3">
      <c r="A310" s="7" t="s">
        <v>544</v>
      </c>
      <c r="B310" s="26" t="s">
        <v>9</v>
      </c>
      <c r="C310" s="7" t="s">
        <v>545</v>
      </c>
      <c r="D310" s="79">
        <v>10961.769999999999</v>
      </c>
    </row>
    <row r="311" spans="1:4" x14ac:dyDescent="0.3">
      <c r="A311" s="7" t="s">
        <v>544</v>
      </c>
      <c r="B311" s="26">
        <v>22</v>
      </c>
      <c r="C311" s="7" t="s">
        <v>546</v>
      </c>
      <c r="D311" s="79">
        <v>190.67000000000002</v>
      </c>
    </row>
    <row r="312" spans="1:4" x14ac:dyDescent="0.3">
      <c r="A312" s="7" t="s">
        <v>547</v>
      </c>
      <c r="B312" s="26">
        <v>1</v>
      </c>
      <c r="C312" s="7" t="s">
        <v>548</v>
      </c>
      <c r="D312" s="79">
        <v>4267.2999999999993</v>
      </c>
    </row>
    <row r="313" spans="1:4" x14ac:dyDescent="0.3">
      <c r="A313" s="7" t="s">
        <v>549</v>
      </c>
      <c r="B313" s="26" t="s">
        <v>9</v>
      </c>
      <c r="C313" s="7" t="s">
        <v>550</v>
      </c>
      <c r="D313" s="79">
        <v>2109.4400000000005</v>
      </c>
    </row>
    <row r="314" spans="1:4" x14ac:dyDescent="0.3">
      <c r="A314" s="7" t="s">
        <v>551</v>
      </c>
      <c r="B314" s="26">
        <v>1</v>
      </c>
      <c r="C314" s="7" t="s">
        <v>640</v>
      </c>
      <c r="D314" s="79">
        <v>0</v>
      </c>
    </row>
    <row r="315" spans="1:4" x14ac:dyDescent="0.3">
      <c r="A315" s="7" t="s">
        <v>551</v>
      </c>
      <c r="B315" s="26">
        <v>31</v>
      </c>
      <c r="C315" s="7" t="s">
        <v>641</v>
      </c>
      <c r="D315" s="79">
        <v>1375.3899999999999</v>
      </c>
    </row>
    <row r="316" spans="1:4" x14ac:dyDescent="0.3">
      <c r="A316" s="7" t="s">
        <v>553</v>
      </c>
      <c r="B316" s="26" t="s">
        <v>9</v>
      </c>
      <c r="C316" s="7" t="s">
        <v>554</v>
      </c>
      <c r="D316" s="79">
        <v>518.83000000000004</v>
      </c>
    </row>
    <row r="317" spans="1:4" x14ac:dyDescent="0.3">
      <c r="A317" s="7" t="s">
        <v>553</v>
      </c>
      <c r="B317" s="26">
        <v>31</v>
      </c>
      <c r="C317" s="7" t="s">
        <v>555</v>
      </c>
      <c r="D317" s="79">
        <v>222.96</v>
      </c>
    </row>
    <row r="318" spans="1:4" x14ac:dyDescent="0.3">
      <c r="A318" s="7" t="s">
        <v>556</v>
      </c>
      <c r="B318" s="26" t="s">
        <v>9</v>
      </c>
      <c r="C318" s="7" t="s">
        <v>557</v>
      </c>
      <c r="D318" s="79">
        <v>1636.3500000000001</v>
      </c>
    </row>
    <row r="319" spans="1:4" x14ac:dyDescent="0.3">
      <c r="A319" s="7" t="s">
        <v>558</v>
      </c>
      <c r="B319" s="26" t="s">
        <v>9</v>
      </c>
      <c r="C319" s="7" t="s">
        <v>559</v>
      </c>
      <c r="D319" s="79">
        <v>284.57</v>
      </c>
    </row>
    <row r="320" spans="1:4" x14ac:dyDescent="0.3">
      <c r="A320" s="7" t="s">
        <v>560</v>
      </c>
      <c r="B320" s="26" t="s">
        <v>9</v>
      </c>
      <c r="C320" s="7" t="s">
        <v>561</v>
      </c>
      <c r="D320" s="79">
        <v>10.61</v>
      </c>
    </row>
    <row r="321" spans="1:4" x14ac:dyDescent="0.3">
      <c r="A321" s="7" t="s">
        <v>562</v>
      </c>
      <c r="B321" s="26">
        <v>1</v>
      </c>
      <c r="C321" s="7" t="s">
        <v>563</v>
      </c>
      <c r="D321" s="79">
        <v>580.20999999999992</v>
      </c>
    </row>
    <row r="322" spans="1:4" x14ac:dyDescent="0.3">
      <c r="A322" s="7" t="s">
        <v>564</v>
      </c>
      <c r="B322" s="26" t="s">
        <v>9</v>
      </c>
      <c r="C322" s="7" t="s">
        <v>565</v>
      </c>
      <c r="D322" s="79">
        <v>2704.31</v>
      </c>
    </row>
    <row r="323" spans="1:4" x14ac:dyDescent="0.3">
      <c r="A323" s="7" t="s">
        <v>566</v>
      </c>
      <c r="B323" s="26" t="s">
        <v>9</v>
      </c>
      <c r="C323" s="7" t="s">
        <v>567</v>
      </c>
      <c r="D323" s="79">
        <v>536.20999999999981</v>
      </c>
    </row>
    <row r="324" spans="1:4" x14ac:dyDescent="0.3">
      <c r="A324" s="7" t="s">
        <v>642</v>
      </c>
      <c r="B324" s="26">
        <v>1</v>
      </c>
      <c r="C324" s="7" t="s">
        <v>643</v>
      </c>
      <c r="D324" s="79">
        <v>0</v>
      </c>
    </row>
    <row r="325" spans="1:4" x14ac:dyDescent="0.3">
      <c r="A325" s="7" t="s">
        <v>568</v>
      </c>
      <c r="B325" s="26">
        <v>1</v>
      </c>
      <c r="C325" s="7" t="s">
        <v>569</v>
      </c>
      <c r="D325" s="79">
        <v>0.92</v>
      </c>
    </row>
    <row r="326" spans="1:4" x14ac:dyDescent="0.3">
      <c r="A326" s="7" t="s">
        <v>570</v>
      </c>
      <c r="B326" s="26">
        <v>1</v>
      </c>
      <c r="C326" s="7" t="s">
        <v>571</v>
      </c>
      <c r="D326" s="79">
        <v>12.350000000000001</v>
      </c>
    </row>
    <row r="327" spans="1:4" x14ac:dyDescent="0.3">
      <c r="A327" s="7" t="s">
        <v>572</v>
      </c>
      <c r="B327" s="26" t="s">
        <v>9</v>
      </c>
      <c r="C327" s="7" t="s">
        <v>573</v>
      </c>
      <c r="D327" s="79">
        <v>32.579999999999991</v>
      </c>
    </row>
    <row r="328" spans="1:4" x14ac:dyDescent="0.3">
      <c r="A328" s="7" t="s">
        <v>574</v>
      </c>
      <c r="B328" s="26" t="s">
        <v>9</v>
      </c>
      <c r="C328" s="7" t="s">
        <v>575</v>
      </c>
      <c r="D328" s="79">
        <v>338.48</v>
      </c>
    </row>
    <row r="329" spans="1:4" x14ac:dyDescent="0.3">
      <c r="A329" s="7" t="s">
        <v>576</v>
      </c>
      <c r="B329" s="26" t="s">
        <v>9</v>
      </c>
      <c r="C329" s="7" t="s">
        <v>577</v>
      </c>
      <c r="D329" s="79">
        <v>1872.4399999999996</v>
      </c>
    </row>
    <row r="330" spans="1:4" x14ac:dyDescent="0.3">
      <c r="A330" s="7" t="s">
        <v>578</v>
      </c>
      <c r="B330" s="26" t="s">
        <v>9</v>
      </c>
      <c r="C330" s="7" t="s">
        <v>579</v>
      </c>
      <c r="D330" s="79">
        <v>2330.79</v>
      </c>
    </row>
    <row r="331" spans="1:4" x14ac:dyDescent="0.3">
      <c r="A331" s="7" t="s">
        <v>580</v>
      </c>
      <c r="B331" s="26" t="s">
        <v>9</v>
      </c>
      <c r="C331" s="7" t="s">
        <v>581</v>
      </c>
      <c r="D331" s="79">
        <v>2102.0299999999997</v>
      </c>
    </row>
    <row r="332" spans="1:4" x14ac:dyDescent="0.3">
      <c r="A332" s="7" t="s">
        <v>582</v>
      </c>
      <c r="B332" s="26" t="s">
        <v>9</v>
      </c>
      <c r="C332" s="7" t="s">
        <v>583</v>
      </c>
      <c r="D332" s="79">
        <v>1346.61</v>
      </c>
    </row>
    <row r="333" spans="1:4" x14ac:dyDescent="0.3">
      <c r="A333" s="7" t="s">
        <v>584</v>
      </c>
      <c r="B333" s="26" t="s">
        <v>9</v>
      </c>
      <c r="C333" s="7" t="s">
        <v>585</v>
      </c>
      <c r="D333" s="79">
        <v>4178.6900000000005</v>
      </c>
    </row>
    <row r="334" spans="1:4" x14ac:dyDescent="0.3">
      <c r="A334" s="7" t="s">
        <v>586</v>
      </c>
      <c r="B334" s="26" t="s">
        <v>9</v>
      </c>
      <c r="C334" s="7" t="s">
        <v>587</v>
      </c>
      <c r="D334" s="79">
        <v>11088.5</v>
      </c>
    </row>
    <row r="335" spans="1:4" x14ac:dyDescent="0.3">
      <c r="A335" s="7" t="s">
        <v>588</v>
      </c>
      <c r="B335" s="26" t="s">
        <v>9</v>
      </c>
      <c r="C335" s="7" t="s">
        <v>589</v>
      </c>
      <c r="D335" s="79">
        <v>2733.02</v>
      </c>
    </row>
    <row r="336" spans="1:4" x14ac:dyDescent="0.3">
      <c r="A336" s="41"/>
      <c r="B336" s="45"/>
      <c r="C336" s="41" t="s">
        <v>590</v>
      </c>
      <c r="D336" s="43">
        <f>SUM(D309:D335)</f>
        <v>56947.919999999991</v>
      </c>
    </row>
    <row r="337" spans="1:5" x14ac:dyDescent="0.3">
      <c r="A337" s="80"/>
      <c r="B337" s="81"/>
      <c r="C337" s="80"/>
      <c r="D337" s="82"/>
      <c r="E337" s="22" t="s">
        <v>7</v>
      </c>
    </row>
    <row r="338" spans="1:5" x14ac:dyDescent="0.3">
      <c r="A338" s="83" t="s">
        <v>591</v>
      </c>
      <c r="B338" s="84">
        <v>1</v>
      </c>
      <c r="C338" s="83" t="s">
        <v>592</v>
      </c>
      <c r="D338" s="79">
        <v>311825.94</v>
      </c>
      <c r="E338" s="22" t="s">
        <v>7</v>
      </c>
    </row>
    <row r="339" spans="1:5" x14ac:dyDescent="0.3">
      <c r="A339" s="41"/>
      <c r="B339" s="45"/>
      <c r="C339" s="41" t="s">
        <v>593</v>
      </c>
      <c r="D339" s="43">
        <f t="shared" ref="D339" si="13">SUM(D338:D338)</f>
        <v>311825.94</v>
      </c>
    </row>
    <row r="340" spans="1:5" x14ac:dyDescent="0.3">
      <c r="A340" s="7"/>
      <c r="B340" s="26"/>
      <c r="C340" s="7"/>
      <c r="D340" s="9"/>
    </row>
    <row r="341" spans="1:5" x14ac:dyDescent="0.3">
      <c r="A341" s="7" t="s">
        <v>594</v>
      </c>
      <c r="B341" s="26" t="s">
        <v>9</v>
      </c>
      <c r="C341" s="7" t="s">
        <v>595</v>
      </c>
      <c r="D341" s="9">
        <v>131390.64000000001</v>
      </c>
    </row>
    <row r="342" spans="1:5" x14ac:dyDescent="0.3">
      <c r="A342" s="7" t="s">
        <v>596</v>
      </c>
      <c r="B342" s="26" t="s">
        <v>9</v>
      </c>
      <c r="C342" s="7" t="s">
        <v>597</v>
      </c>
      <c r="D342" s="9">
        <v>0</v>
      </c>
    </row>
    <row r="343" spans="1:5" x14ac:dyDescent="0.3">
      <c r="A343" s="41"/>
      <c r="B343" s="45"/>
      <c r="C343" s="41" t="s">
        <v>598</v>
      </c>
      <c r="D343" s="43">
        <f t="shared" ref="D343" si="14">SUM(D341:D342)</f>
        <v>131390.64000000001</v>
      </c>
    </row>
    <row r="344" spans="1:5" x14ac:dyDescent="0.3">
      <c r="A344" s="24"/>
      <c r="B344" s="26"/>
      <c r="C344" s="24"/>
      <c r="D344" s="9"/>
    </row>
    <row r="345" spans="1:5" x14ac:dyDescent="0.3">
      <c r="A345" s="83" t="s">
        <v>599</v>
      </c>
      <c r="B345" s="84" t="s">
        <v>9</v>
      </c>
      <c r="C345" s="85" t="s">
        <v>600</v>
      </c>
      <c r="D345" s="79">
        <v>6700</v>
      </c>
      <c r="E345" s="22" t="s">
        <v>7</v>
      </c>
    </row>
    <row r="346" spans="1:5" x14ac:dyDescent="0.3">
      <c r="A346" s="83" t="s">
        <v>601</v>
      </c>
      <c r="B346" s="84" t="s">
        <v>9</v>
      </c>
      <c r="C346" s="86" t="s">
        <v>649</v>
      </c>
      <c r="D346" s="79">
        <v>42437.35</v>
      </c>
      <c r="E346" s="22" t="s">
        <v>7</v>
      </c>
    </row>
    <row r="347" spans="1:5" x14ac:dyDescent="0.3">
      <c r="A347" s="7" t="s">
        <v>603</v>
      </c>
      <c r="B347" s="26">
        <v>1</v>
      </c>
      <c r="C347" s="7" t="s">
        <v>648</v>
      </c>
      <c r="D347" s="9">
        <v>11501.779999999999</v>
      </c>
      <c r="E347" s="22" t="s">
        <v>7</v>
      </c>
    </row>
    <row r="348" spans="1:5" x14ac:dyDescent="0.3">
      <c r="A348" s="41"/>
      <c r="B348" s="53"/>
      <c r="C348" s="41" t="s">
        <v>605</v>
      </c>
      <c r="D348" s="43">
        <f t="shared" ref="D348" si="15">SUM(D345:D347)</f>
        <v>60639.13</v>
      </c>
    </row>
    <row r="349" spans="1:5" x14ac:dyDescent="0.3">
      <c r="A349" s="54"/>
      <c r="B349" s="54"/>
      <c r="C349" s="55" t="s">
        <v>606</v>
      </c>
      <c r="D349" s="56">
        <f>SUM(D266,D279,D285,D293,D307,D336,D339,D343,D348)</f>
        <v>4454422.8</v>
      </c>
    </row>
    <row r="350" spans="1:5" x14ac:dyDescent="0.3">
      <c r="A350" s="78"/>
      <c r="B350" s="78"/>
      <c r="C350" s="78"/>
    </row>
    <row r="351" spans="1:5" x14ac:dyDescent="0.3">
      <c r="A351" s="78"/>
      <c r="B351" s="78"/>
      <c r="C351" s="78"/>
    </row>
    <row r="352" spans="1:5" x14ac:dyDescent="0.3">
      <c r="A352" s="78"/>
      <c r="B352" s="78"/>
      <c r="C352" s="7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ORIGINAL 4%2admins 5%others</vt:lpstr>
      <vt:lpstr>FY23APRpre-amnd 4%2admns5%other</vt:lpstr>
      <vt:lpstr>FY23APRpre-amnd 3%all salaries</vt:lpstr>
      <vt:lpstr>06-01-2023</vt:lpstr>
    </vt:vector>
  </TitlesOfParts>
  <Company>Rankin School District 98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Gaddy</dc:creator>
  <cp:lastModifiedBy>Matt Gordon</cp:lastModifiedBy>
  <cp:lastPrinted>2023-06-02T17:24:28Z</cp:lastPrinted>
  <dcterms:created xsi:type="dcterms:W3CDTF">2022-11-10T17:36:43Z</dcterms:created>
  <dcterms:modified xsi:type="dcterms:W3CDTF">2023-06-02T18:18:06Z</dcterms:modified>
</cp:coreProperties>
</file>